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975" windowHeight="775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'Доходы'!$T$6</definedName>
    <definedName name="_Otchet_Period_Source__AT_ObjectName">'Доходы'!$B$8</definedName>
    <definedName name="_PBuh_">'источники'!#REF!</definedName>
    <definedName name="_PBuhN_">'источники'!#REF!</definedName>
    <definedName name="_Period_">'Доходы'!$K$5</definedName>
    <definedName name="_PRuk_">'источники'!#REF!</definedName>
    <definedName name="_PRukN_">'источники'!#REF!</definedName>
    <definedName name="_СпрАдм_">'Доходы'!$T$8</definedName>
    <definedName name="_СпрОКАТО_">'Доходы'!$T$9</definedName>
    <definedName name="_СпрОКПО_">'Доходы'!$T$7</definedName>
    <definedName name="_xlnm.Print_Titles" localSheetId="0">'Доходы'!$26:$27</definedName>
  </definedNames>
  <calcPr fullCalcOnLoad="1"/>
</workbook>
</file>

<file path=xl/sharedStrings.xml><?xml version="1.0" encoding="utf-8"?>
<sst xmlns="http://schemas.openxmlformats.org/spreadsheetml/2006/main" count="350" uniqueCount="321">
  <si>
    <t>000 2 02 04000 00 0000 151</t>
  </si>
  <si>
    <t>000 2 02 04999 00 0000 151</t>
  </si>
  <si>
    <t>000 2 02 04999 10 0000 151</t>
  </si>
  <si>
    <t>Итого внутренних оборотов</t>
  </si>
  <si>
    <t>000 8 70 00000 00 0000 000</t>
  </si>
  <si>
    <t>000 8 70 00000 00 0000 151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</si>
  <si>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</si>
  <si>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</si>
  <si>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</si>
  <si>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Отчет</t>
  </si>
  <si>
    <t>по разделам и подразделам функциональной классификации</t>
  </si>
  <si>
    <t>№№</t>
  </si>
  <si>
    <t>Раздел, подраздел</t>
  </si>
  <si>
    <t>Годовой объем ассигнований</t>
  </si>
  <si>
    <t>0100</t>
  </si>
  <si>
    <t>0102</t>
  </si>
  <si>
    <t>0103</t>
  </si>
  <si>
    <t>0104</t>
  </si>
  <si>
    <t>0111</t>
  </si>
  <si>
    <t>0300</t>
  </si>
  <si>
    <t>0309</t>
  </si>
  <si>
    <t>0500</t>
  </si>
  <si>
    <t>0501</t>
  </si>
  <si>
    <t>0503</t>
  </si>
  <si>
    <t>0800</t>
  </si>
  <si>
    <t>0801</t>
  </si>
  <si>
    <t>1000</t>
  </si>
  <si>
    <t>1003</t>
  </si>
  <si>
    <t>7900</t>
  </si>
  <si>
    <t xml:space="preserve">Результат исполнения бюджета </t>
  </si>
  <si>
    <t>Социальная политика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</si>
  <si>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</si>
  <si>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</si>
  <si>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</si>
  <si>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прочих остатков средств бюджетов</t>
  </si>
  <si>
    <t>000 01 05 02 00 00 0000 500</t>
  </si>
  <si>
    <t>000 01 05 02 01 10 0000 510</t>
  </si>
  <si>
    <t>Уменьшение остатков средств бюджетов</t>
  </si>
  <si>
    <t>000 01 05 00 00 00 0000 600</t>
  </si>
  <si>
    <t>000 01 05 02 01 10 0000 610</t>
  </si>
  <si>
    <t>13.04.10</t>
  </si>
  <si>
    <t xml:space="preserve"> Усть-Большерецкий РАЙФО</t>
  </si>
  <si>
    <t>на 1 апреля 2010 года</t>
  </si>
  <si>
    <t/>
  </si>
  <si>
    <t>% исполнения</t>
  </si>
  <si>
    <t>5=4/3*100</t>
  </si>
  <si>
    <t>Утверждено</t>
  </si>
  <si>
    <t>Код строки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</si>
  <si>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</si>
  <si>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</si>
  <si>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</si>
  <si>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</si>
  <si>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</si>
  <si>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</si>
  <si>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</si>
  <si>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</si>
  <si>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</si>
  <si>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</si>
  <si>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</si>
  <si>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</si>
  <si>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</si>
  <si>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</si>
  <si>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</si>
  <si>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</si>
  <si>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</si>
  <si>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</si>
  <si>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</si>
  <si>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</si>
  <si>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</si>
  <si>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</si>
  <si>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</si>
  <si>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</si>
  <si>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</si>
  <si>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</si>
  <si>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</si>
  <si>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</si>
  <si>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</si>
  <si>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</si>
  <si>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</si>
  <si>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</si>
  <si>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</si>
  <si>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</si>
  <si>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</si>
  <si>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</si>
  <si>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</si>
  <si>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</si>
  <si>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</si>
  <si>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</si>
  <si>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</si>
  <si>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</si>
  <si>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</si>
  <si>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</si>
  <si>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</si>
  <si>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</si>
  <si>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</si>
  <si>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</si>
  <si>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</si>
  <si>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</si>
  <si>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</si>
  <si>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</si>
  <si>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</si>
  <si>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</si>
  <si>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</si>
  <si>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</si>
  <si>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</si>
  <si>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</si>
  <si>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</si>
  <si>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</si>
  <si>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</si>
  <si>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</si>
  <si>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</si>
  <si>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</si>
  <si>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</si>
  <si>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</si>
  <si>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</si>
  <si>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</si>
  <si>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000 1 11 05010 10 0000 120</t>
  </si>
  <si>
    <t>000 1 11 05020 00 0000 120</t>
  </si>
  <si>
    <t>000 1 11 05030 00 0000 120</t>
  </si>
  <si>
    <t>000 1 11 05035 10 0000 120</t>
  </si>
  <si>
    <t>000 1 13 00000 00 0000 000</t>
  </si>
  <si>
    <t>000 1 13 03000 00 0000 130</t>
  </si>
  <si>
    <t>000 1 13 03050 10 0000 130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</si>
  <si>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</si>
  <si>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</si>
  <si>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</si>
  <si>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</si>
  <si>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000 1 17 01050 10 0000 180</t>
  </si>
  <si>
    <t>Прочие неналоговые доходы</t>
  </si>
  <si>
    <t>000 1 17 05000 00 0000 180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</si>
  <si>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</si>
  <si>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</si>
  <si>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</si>
  <si>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</si>
  <si>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</si>
  <si>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</si>
  <si>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</si>
  <si>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</si>
  <si>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</si>
  <si>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</si>
  <si>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</si>
  <si>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</si>
  <si>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</si>
  <si>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</si>
  <si>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</si>
  <si>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</si>
  <si>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</si>
  <si>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</si>
  <si>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</si>
  <si>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</si>
  <si>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</si>
  <si>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000 2 02 03022 10 0000 151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</si>
  <si>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</si>
  <si>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</si>
  <si>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</si>
  <si>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Код дохода по КД</t>
  </si>
  <si>
    <t>Отчет                                                                                                                                                                                                               об исполнении местного бюджета Усть-Большерецкого района по доходам                                                                                                    за 1 квартал 2010 года</t>
  </si>
  <si>
    <t>Приложение № 1</t>
  </si>
  <si>
    <t>Приложение № 2</t>
  </si>
  <si>
    <t>Приложение № 3</t>
  </si>
  <si>
    <t>рублей</t>
  </si>
  <si>
    <t>Озерновского городского поселения</t>
  </si>
  <si>
    <t>об исполнении местного бюджета Озерновского городского поселения</t>
  </si>
  <si>
    <t>Утверждено бюджет городского поселения</t>
  </si>
  <si>
    <t>Исполнено бюджет городского поселения</t>
  </si>
  <si>
    <t>об исполнении местного  бюджета  Озерновского городского поселения</t>
  </si>
  <si>
    <t>0200</t>
  </si>
  <si>
    <t>Национальная оборона</t>
  </si>
  <si>
    <t>0203</t>
  </si>
  <si>
    <t>Мобилизационная и вневойсковая подготовка</t>
  </si>
  <si>
    <t>ВСЕГО расходов</t>
  </si>
  <si>
    <t>ШТРАФЫ, САНКЦИИ, ВОЗМЕЩЕНИЕ УЩЕРБА</t>
  </si>
  <si>
    <t>000 116 00000 00 0000 000</t>
  </si>
  <si>
    <t xml:space="preserve"> Субвенции                бюджетам на
 государственную  регистрацию   актов
 гражданского состояния</t>
  </si>
  <si>
    <t>0113</t>
  </si>
  <si>
    <t>Поступления от других бюджетов бюджетной системы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</si>
  <si>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</si>
  <si>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</si>
  <si>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ОТ ОКАЗАНИЯ ПЛАТНЫХ УСЛУГ</t>
  </si>
  <si>
    <t>Прочие доходы от оказания платных услуг</t>
  </si>
  <si>
    <t>ДОХОДЫ ОТ ПРОДАЖИ МАТЕРИАЛЬНЫХ И НЕМАТЕРИАЛЬНЫХ АКТИВОВ</t>
  </si>
  <si>
    <t>000 114 00000 00 0000 000</t>
  </si>
  <si>
    <t>Дотация на выравнивание уровня бюджетной обеспеченности</t>
  </si>
  <si>
    <t>Иные межбюджетные трансферты, передаваемые бюджетам</t>
  </si>
  <si>
    <t>Прочие межбюджетные трансферты</t>
  </si>
  <si>
    <t>Другие общегосударственные вопросы</t>
  </si>
  <si>
    <t>Жилищное хозяйство</t>
  </si>
  <si>
    <t xml:space="preserve">Благоустройство </t>
  </si>
  <si>
    <t xml:space="preserve"> Культура</t>
  </si>
  <si>
    <t xml:space="preserve"> Социальное обеспечение населения</t>
  </si>
  <si>
    <t xml:space="preserve">Функционирование высшего должностного лица субъекта Российской Федерации и органа местного самоуправления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</si>
  <si>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</si>
  <si>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</si>
  <si>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</si>
  <si>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</si>
  <si>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</si>
  <si>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</si>
  <si>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</si>
  <si>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</si>
  <si>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</si>
  <si>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</si>
  <si>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</si>
  <si>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к Постановлению администрации</t>
  </si>
  <si>
    <t>к постановлению администрации</t>
  </si>
  <si>
    <t>0304</t>
  </si>
  <si>
    <t>Органы юстиции</t>
  </si>
  <si>
    <t>0409</t>
  </si>
  <si>
    <t>0412</t>
  </si>
  <si>
    <t>Дорожное хозяйство</t>
  </si>
  <si>
    <t xml:space="preserve">об исполнении бюджета Озерновского городского поселения 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</si>
  <si>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</si>
  <si>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000 101 0204 01 0000 110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</si>
  <si>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</si>
  <si>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000 101 0208 01 0000 110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</si>
  <si>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</si>
  <si>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</si>
  <si>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</si>
  <si>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</si>
  <si>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</si>
  <si>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</si>
  <si>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</si>
  <si>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000 1 06 06030 00 0000 110</t>
  </si>
  <si>
    <t xml:space="preserve"> Земельный налог с организаций, обладающих земельным участком, расположенным в границах городских поселений
</t>
  </si>
  <si>
    <t>000 1 06 06033 13 0000 110</t>
  </si>
  <si>
    <t xml:space="preserve"> Земельный налог с физических лиц</t>
  </si>
  <si>
    <t>000 1 06 06040 00 0000 110</t>
  </si>
  <si>
    <t xml:space="preserve"> Земельный налог с физических лиц, обладающих земельным участком, расположенным в границах городских поселений
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</si>
  <si>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</si>
  <si>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городскихпоселений, а также средства от продажи права на заключение договоров аренды указанных земельных участков</t>
  </si>
  <si>
    <t>000 1 11 05010 13 0000 120</t>
  </si>
  <si>
    <t>Доходы  от  сдачи  в  аренду   имущества, находящегося  в  оперативном   управлении органов управления городских поселений и  созданных ими учреждений</t>
  </si>
  <si>
    <t>000 1 11 05035 13 0000 120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</si>
  <si>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</si>
  <si>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</si>
  <si>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</si>
  <si>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</si>
  <si>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</si>
  <si>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000 111 09040 00 0000 120</t>
  </si>
  <si>
    <t>000 1 11 09045 13 0000 120</t>
  </si>
  <si>
    <t>000 1 13 01000 00 0000 130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</si>
  <si>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</si>
  <si>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</si>
  <si>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</si>
  <si>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</si>
  <si>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</si>
  <si>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</si>
  <si>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</si>
  <si>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</si>
  <si>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 бюджетов городских поселений</t>
  </si>
  <si>
    <t>000 1 17 05050 13 0000 180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</si>
  <si>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</si>
  <si>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</si>
  <si>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</si>
  <si>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</si>
  <si>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</si>
  <si>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</si>
  <si>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</si>
  <si>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</si>
  <si>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000 1 16 07090 13 0000 140</t>
  </si>
  <si>
    <t>Платежи в целях возмещения причиненного ущерба (убытков)</t>
  </si>
  <si>
    <t>000 1 16 10081 13 0000 140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</si>
  <si>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 (муниципальным казенным учреждением ),в связи с односторонним отказом исполнителя (подрядчика) то его исполнения (за исключением муниципального контракта,финансируемого за счет средств муниципального дорожного фонда)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</si>
  <si>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</si>
  <si>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000 1 16 10123 13 0000 140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</si>
  <si>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</si>
  <si>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000 1 16 02020 02 0000 140</t>
  </si>
  <si>
    <t>000 2 02 15001 13 0000 150</t>
  </si>
  <si>
    <t>000 2 02 15001 00 0000 150</t>
  </si>
  <si>
    <t>000 2 02 20000 00 0000 150</t>
  </si>
  <si>
    <t>000 2 02 29999 00 0000 150</t>
  </si>
  <si>
    <t>000 2 02 29999 13 0000 150</t>
  </si>
  <si>
    <t>2 02 03000 00 0000 150</t>
  </si>
  <si>
    <t>000 2 02 35930 00 0000 150</t>
  </si>
  <si>
    <t>000 2 02 35930 13 0000 150</t>
  </si>
  <si>
    <t>Субвенции бюджетам городских поселений на государственную регистрацию актов гражданского состояния</t>
  </si>
  <si>
    <t>000 2 02 35118 00 0000 150</t>
  </si>
  <si>
    <t>000 2 02 35118 13 0000 150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</si>
  <si>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</si>
  <si>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000 2 02 30022 00 0000 150</t>
  </si>
  <si>
    <t>Субвенции бюджетам  городских поселений на предоставление гражданам субсидий на оплату жилого помещения и коммунальных услуг</t>
  </si>
  <si>
    <t>000 2 02 30022 13 0000 150</t>
  </si>
  <si>
    <t>000 2 02 30024 00 0000 150</t>
  </si>
  <si>
    <t>000 2 02 30024 13 0000 150</t>
  </si>
  <si>
    <t>Субвенции бюджетам  городских поселений на выполнение передаваемых полномочий субъектов Российской Федерации</t>
  </si>
  <si>
    <t>000 2 02 40000 00 0000 150</t>
  </si>
  <si>
    <t>000 2 02 49999 00 0000 150</t>
  </si>
  <si>
    <t>000 2 02 49999 13 0000 150</t>
  </si>
  <si>
    <t>Прочие межбюджетные трансферты, передаваемые бюджетам городских поселений</t>
  </si>
  <si>
    <t>0505</t>
  </si>
  <si>
    <t>Другие вопросы в области жилищно-коммунального хозяйства</t>
  </si>
  <si>
    <t>1001</t>
  </si>
  <si>
    <t>Доплаты к пенсиям муниципальных служащих и лиц,замещавших муниципальные должности Озерновского городского поселения</t>
  </si>
  <si>
    <t>1006</t>
  </si>
  <si>
    <t>Другие вопросы в области социальной политики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</si>
  <si>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</si>
  <si>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</si>
  <si>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</si>
  <si>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Прочие межбюджетные трансферты общего характера</t>
  </si>
  <si>
    <t>Код источника финансирования по КИВФ, КИВнФ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</si>
  <si>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</si>
  <si>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поселений</t>
  </si>
  <si>
    <t>000 01 05 02 01 13 0000 510</t>
  </si>
  <si>
    <t>Уменьшение прочих остатков денежных средств  бюджетов городских поселений</t>
  </si>
  <si>
    <t>000 01 05 02 01 13 0000 610</t>
  </si>
  <si>
    <t>Доходы от сдачи в аренду имущества, составляющего казну городских поселений(за исключением  земельных участков)</t>
  </si>
  <si>
    <t>000 1 11 05075 13 0000 120</t>
  </si>
  <si>
    <t>000 2 02 15002 00 0000 150</t>
  </si>
  <si>
    <t>000 2 02 15002 13 0000 150</t>
  </si>
  <si>
    <t>Дотации бюджетам городских поселений на поддержку мер по обеспечению сбалансированности бюджетов.</t>
  </si>
  <si>
    <t>Дотации бюджетам  на поддержку мер по обеспечению сбалансированности бюджетов.</t>
  </si>
  <si>
    <t>Субсидии бюджетам городских поселений на обеспечение комплексного развития сельских территорий</t>
  </si>
  <si>
    <t>000 2 02 25576 13 0000 150</t>
  </si>
  <si>
    <t>по доходам за 3 квартал 2023 года</t>
  </si>
  <si>
    <t>№ 160 от 10 октября 2023 года</t>
  </si>
  <si>
    <t>Налог на доходы физических лиц в отношении доходов от долевого участия в организации,полученных в виде дивидентов ( в части суммы налога , не превышающей 650 000 рублей ).</t>
  </si>
  <si>
    <t>000 101 0213 01 0000 110</t>
  </si>
  <si>
    <t>000 101 0214 01 0000 110</t>
  </si>
  <si>
    <t>Налог на доходы физических лиц в отношении доходов от долевого участия в организации,полученных в виде дивидентов ( в части суммы налога ,  превышающей 650 000 рублей ).</t>
  </si>
  <si>
    <t>за 3 квартал 2023 года</t>
  </si>
  <si>
    <t>№ 160 от 10 октября  2023 года</t>
  </si>
  <si>
    <t xml:space="preserve"> по источникам финансирования дефицита местного бюджета                                                             за 3 квартал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</si>
</sst>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00"/>
    <numFmt numFmtId="188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lbertus"/>
      <family val="2"/>
    </font>
    <font>
      <sz val="11"/>
      <name val="Albertus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2"/>
      <color rgb="FF22272F"/>
      <name val="Times New Roman"/>
      <family val="1"/>
    </font>
    <font>
      <b/>
      <sz val="10"/>
      <color rgb="FF22272F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 horizontal="right"/>
    </xf>
    <xf numFmtId="9" fontId="15" fillId="0" borderId="13" xfId="58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4" fontId="15" fillId="0" borderId="13" xfId="0" applyNumberFormat="1" applyFont="1" applyFill="1" applyBorder="1" applyAlignment="1">
      <alignment horizontal="right" wrapText="1"/>
    </xf>
    <xf numFmtId="186" fontId="15" fillId="0" borderId="13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9" fontId="17" fillId="0" borderId="13" xfId="58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/>
    </xf>
    <xf numFmtId="0" fontId="17" fillId="0" borderId="0" xfId="53" applyFont="1" applyFill="1" applyAlignment="1">
      <alignment horizontal="right"/>
      <protection/>
    </xf>
    <xf numFmtId="0" fontId="14" fillId="0" borderId="0" xfId="0" applyFont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6" fillId="0" borderId="13" xfId="0" applyFont="1" applyBorder="1" applyAlignment="1">
      <alignment/>
    </xf>
    <xf numFmtId="0" fontId="17" fillId="0" borderId="13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/>
    </xf>
    <xf numFmtId="0" fontId="68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9" fontId="23" fillId="0" borderId="18" xfId="0" applyNumberFormat="1" applyFont="1" applyBorder="1" applyAlignment="1">
      <alignment horizontal="centerContinuous"/>
    </xf>
    <xf numFmtId="49" fontId="23" fillId="0" borderId="19" xfId="0" applyNumberFormat="1" applyFont="1" applyBorder="1" applyAlignment="1">
      <alignment horizontal="centerContinuous"/>
    </xf>
    <xf numFmtId="0" fontId="23" fillId="0" borderId="0" xfId="0" applyFont="1" applyAlignment="1">
      <alignment horizontal="right"/>
    </xf>
    <xf numFmtId="49" fontId="23" fillId="0" borderId="20" xfId="0" applyNumberFormat="1" applyFont="1" applyBorder="1" applyAlignment="1">
      <alignment/>
    </xf>
    <xf numFmtId="0" fontId="24" fillId="0" borderId="0" xfId="0" applyFont="1" applyAlignment="1">
      <alignment horizontal="left"/>
    </xf>
    <xf numFmtId="49" fontId="23" fillId="0" borderId="18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3" fillId="0" borderId="21" xfId="0" applyFont="1" applyBorder="1" applyAlignment="1">
      <alignment/>
    </xf>
    <xf numFmtId="49" fontId="23" fillId="0" borderId="22" xfId="0" applyNumberFormat="1" applyFont="1" applyBorder="1" applyAlignment="1">
      <alignment horizontal="centerContinuous"/>
    </xf>
    <xf numFmtId="49" fontId="23" fillId="0" borderId="0" xfId="0" applyNumberFormat="1" applyFont="1" applyBorder="1" applyAlignment="1">
      <alignment horizontal="centerContinuous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9" fontId="5" fillId="0" borderId="13" xfId="58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/>
    </xf>
    <xf numFmtId="9" fontId="23" fillId="0" borderId="13" xfId="58" applyFont="1" applyBorder="1" applyAlignment="1">
      <alignment horizontal="right"/>
    </xf>
    <xf numFmtId="0" fontId="23" fillId="0" borderId="13" xfId="0" applyNumberFormat="1" applyFont="1" applyBorder="1" applyAlignment="1" quotePrefix="1">
      <alignment horizontal="left" vertical="center" wrapText="1"/>
    </xf>
    <xf numFmtId="0" fontId="9" fillId="0" borderId="26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2" fontId="9" fillId="0" borderId="27" xfId="0" applyNumberFormat="1" applyFont="1" applyBorder="1" applyAlignment="1">
      <alignment wrapText="1"/>
    </xf>
    <xf numFmtId="0" fontId="9" fillId="0" borderId="27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wrapText="1"/>
    </xf>
    <xf numFmtId="0" fontId="5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wrapText="1"/>
    </xf>
    <xf numFmtId="0" fontId="69" fillId="0" borderId="0" xfId="0" applyFont="1" applyAlignment="1">
      <alignment wrapText="1"/>
    </xf>
    <xf numFmtId="0" fontId="23" fillId="0" borderId="14" xfId="0" applyNumberFormat="1" applyFont="1" applyBorder="1" applyAlignment="1">
      <alignment horizontal="center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28" fillId="0" borderId="0" xfId="0" applyNumberFormat="1" applyFont="1" applyBorder="1" applyAlignment="1">
      <alignment wrapText="1"/>
    </xf>
    <xf numFmtId="0" fontId="69" fillId="0" borderId="13" xfId="0" applyFont="1" applyBorder="1" applyAlignment="1">
      <alignment/>
    </xf>
    <xf numFmtId="4" fontId="9" fillId="0" borderId="13" xfId="0" applyNumberFormat="1" applyFont="1" applyBorder="1" applyAlignment="1">
      <alignment wrapText="1"/>
    </xf>
    <xf numFmtId="0" fontId="69" fillId="0" borderId="0" xfId="0" applyFont="1" applyAlignment="1">
      <alignment/>
    </xf>
    <xf numFmtId="0" fontId="9" fillId="0" borderId="30" xfId="0" applyNumberFormat="1" applyFont="1" applyBorder="1" applyAlignment="1">
      <alignment wrapText="1"/>
    </xf>
    <xf numFmtId="0" fontId="9" fillId="0" borderId="31" xfId="0" applyFont="1" applyBorder="1" applyAlignment="1">
      <alignment horizontal="justify" vertical="center" wrapText="1"/>
    </xf>
    <xf numFmtId="0" fontId="23" fillId="0" borderId="13" xfId="0" applyFont="1" applyBorder="1" applyAlignment="1">
      <alignment/>
    </xf>
    <xf numFmtId="4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10" fillId="33" borderId="28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9" fillId="33" borderId="28" xfId="0" applyFont="1" applyFill="1" applyBorder="1" applyAlignment="1">
      <alignment wrapText="1"/>
    </xf>
    <xf numFmtId="2" fontId="10" fillId="33" borderId="28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7" fillId="0" borderId="0" xfId="53" applyFont="1" applyFill="1" applyAlignment="1">
      <alignment horizontal="right"/>
      <protection/>
    </xf>
    <xf numFmtId="49" fontId="14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сент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zoomScale="90" zoomScaleNormal="90" zoomScalePageLayoutView="0" workbookViewId="0" topLeftCell="A15">
      <selection activeCell="R31" sqref="R31"/>
    </sheetView>
  </sheetViews>
  <sheetFormatPr defaultColWidth="9.00390625" defaultRowHeight="12.75"/>
  <cols>
    <col min="1" max="1" width="38.25390625" style="124" customWidth="1"/>
    <col min="2" max="2" width="7.00390625" style="124" hidden="1" customWidth="1"/>
    <col min="3" max="3" width="20.00390625" style="124" hidden="1" customWidth="1"/>
    <col min="4" max="4" width="26.375" style="124" customWidth="1"/>
    <col min="5" max="5" width="12.875" style="124" hidden="1" customWidth="1"/>
    <col min="6" max="6" width="13.125" style="124" hidden="1" customWidth="1"/>
    <col min="7" max="7" width="9.375" style="124" hidden="1" customWidth="1"/>
    <col min="8" max="8" width="10.00390625" style="124" hidden="1" customWidth="1"/>
    <col min="9" max="9" width="9.625" style="124" hidden="1" customWidth="1"/>
    <col min="10" max="10" width="14.875" style="124" customWidth="1"/>
    <col min="11" max="11" width="13.75390625" style="124" hidden="1" customWidth="1"/>
    <col min="12" max="12" width="10.25390625" style="124" hidden="1" customWidth="1"/>
    <col min="13" max="13" width="15.25390625" style="124" hidden="1" customWidth="1"/>
    <col min="14" max="14" width="12.375" style="124" hidden="1" customWidth="1"/>
    <col min="15" max="16" width="9.00390625" style="124" hidden="1" customWidth="1"/>
    <col min="17" max="17" width="9.875" style="124" hidden="1" customWidth="1"/>
    <col min="18" max="18" width="17.00390625" style="124" customWidth="1"/>
    <col min="19" max="19" width="19.75390625" style="124" customWidth="1"/>
    <col min="20" max="20" width="10.375" style="124" hidden="1" customWidth="1"/>
    <col min="21" max="16384" width="9.125" style="124" customWidth="1"/>
  </cols>
  <sheetData>
    <row r="1" spans="1:20" ht="14.25" hidden="1">
      <c r="A1" s="122"/>
      <c r="B1" s="123"/>
      <c r="C1" s="123"/>
      <c r="D1" s="123"/>
      <c r="E1" s="123"/>
      <c r="F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5"/>
      <c r="T1" s="125"/>
    </row>
    <row r="2" spans="1:19" ht="12.75" customHeight="1" hidden="1">
      <c r="A2" s="126"/>
      <c r="B2" s="127"/>
      <c r="C2" s="127"/>
      <c r="D2" s="127"/>
      <c r="E2" s="220" t="s">
        <v>70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128"/>
    </row>
    <row r="3" spans="2:20" ht="15" hidden="1">
      <c r="B3" s="127"/>
      <c r="C3" s="127"/>
      <c r="D3" s="1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S3" s="128"/>
      <c r="T3" s="129"/>
    </row>
    <row r="4" spans="2:20" ht="15" hidden="1">
      <c r="B4" s="130"/>
      <c r="C4" s="130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S4" s="126"/>
      <c r="T4" s="131" t="s">
        <v>55</v>
      </c>
    </row>
    <row r="5" spans="2:20" ht="14.25" hidden="1">
      <c r="B5" s="132"/>
      <c r="C5" s="132"/>
      <c r="E5" s="133"/>
      <c r="F5" s="133"/>
      <c r="G5" s="133"/>
      <c r="H5" s="133"/>
      <c r="I5" s="133"/>
      <c r="J5" s="133"/>
      <c r="K5" s="133" t="s">
        <v>42</v>
      </c>
      <c r="M5" s="133"/>
      <c r="N5" s="128"/>
      <c r="O5" s="128"/>
      <c r="P5" s="132"/>
      <c r="Q5" s="132"/>
      <c r="S5" s="134" t="s">
        <v>73</v>
      </c>
      <c r="T5" s="135" t="s">
        <v>74</v>
      </c>
    </row>
    <row r="6" spans="1:20" ht="14.25" hidden="1">
      <c r="A6" s="122"/>
      <c r="B6" s="122"/>
      <c r="C6" s="122"/>
      <c r="D6" s="122"/>
      <c r="E6" s="122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S6" s="137" t="s">
        <v>62</v>
      </c>
      <c r="T6" s="138" t="s">
        <v>40</v>
      </c>
    </row>
    <row r="7" spans="1:20" ht="14.25" hidden="1">
      <c r="A7" s="122"/>
      <c r="B7" s="122"/>
      <c r="C7" s="122"/>
      <c r="D7" s="122"/>
      <c r="E7" s="122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S7" s="137" t="s">
        <v>60</v>
      </c>
      <c r="T7" s="139" t="s">
        <v>43</v>
      </c>
    </row>
    <row r="8" spans="1:20" ht="15" hidden="1">
      <c r="A8" s="122" t="s">
        <v>76</v>
      </c>
      <c r="B8" s="222" t="s">
        <v>41</v>
      </c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S8" s="140" t="s">
        <v>77</v>
      </c>
      <c r="T8" s="141" t="s">
        <v>43</v>
      </c>
    </row>
    <row r="9" spans="1:20" ht="15" hidden="1">
      <c r="A9" s="122" t="s">
        <v>79</v>
      </c>
      <c r="B9" s="142" t="s">
        <v>80</v>
      </c>
      <c r="C9" s="122"/>
      <c r="D9" s="122"/>
      <c r="E9" s="122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137" t="s">
        <v>75</v>
      </c>
      <c r="T9" s="143" t="s">
        <v>43</v>
      </c>
    </row>
    <row r="10" spans="1:20" ht="14.25" hidden="1">
      <c r="A10" s="144" t="s">
        <v>78</v>
      </c>
      <c r="B10" s="144"/>
      <c r="C10" s="144"/>
      <c r="D10" s="144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S10" s="140"/>
      <c r="T10" s="146"/>
    </row>
    <row r="11" spans="1:20" ht="15" hidden="1" thickBot="1">
      <c r="A11" s="122" t="s">
        <v>53</v>
      </c>
      <c r="B11" s="122"/>
      <c r="C11" s="122"/>
      <c r="D11" s="122"/>
      <c r="E11" s="122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S11" s="137" t="s">
        <v>61</v>
      </c>
      <c r="T11" s="147" t="s">
        <v>52</v>
      </c>
    </row>
    <row r="12" spans="1:20" ht="15" hidden="1">
      <c r="A12" s="144"/>
      <c r="B12" s="4"/>
      <c r="C12" s="4"/>
      <c r="D12" s="122"/>
      <c r="F12" s="145"/>
      <c r="G12" s="136"/>
      <c r="H12" s="136"/>
      <c r="J12" s="136"/>
      <c r="K12" s="136"/>
      <c r="L12" s="28" t="s">
        <v>67</v>
      </c>
      <c r="M12" s="136"/>
      <c r="N12" s="136"/>
      <c r="O12" s="136"/>
      <c r="P12" s="136"/>
      <c r="Q12" s="136"/>
      <c r="R12" s="136"/>
      <c r="S12" s="148"/>
      <c r="T12" s="148"/>
    </row>
    <row r="13" spans="1:20" ht="14.25" hidden="1">
      <c r="A13" s="149"/>
      <c r="B13" s="149"/>
      <c r="C13" s="150"/>
      <c r="E13" s="151"/>
      <c r="F13" s="152"/>
      <c r="G13" s="152"/>
      <c r="H13" s="152"/>
      <c r="I13" s="152"/>
      <c r="J13" s="152"/>
      <c r="K13" s="152"/>
      <c r="L13" s="152"/>
      <c r="M13" s="152"/>
      <c r="N13" s="153"/>
      <c r="O13" s="153"/>
      <c r="P13" s="153"/>
      <c r="Q13" s="153"/>
      <c r="R13" s="153"/>
      <c r="S13" s="154"/>
      <c r="T13" s="154"/>
    </row>
    <row r="14" spans="1:20" ht="26.25" customHeight="1" hidden="1">
      <c r="A14" s="155" t="s">
        <v>156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/>
    </row>
    <row r="15" spans="1:20" ht="21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60"/>
      <c r="K15" s="160"/>
      <c r="L15" s="160"/>
      <c r="M15" s="160"/>
      <c r="N15" s="160"/>
      <c r="O15" s="160"/>
      <c r="P15" s="160"/>
      <c r="Q15" s="160"/>
      <c r="R15" s="160"/>
      <c r="S15" s="160" t="s">
        <v>157</v>
      </c>
      <c r="T15" s="161"/>
    </row>
    <row r="16" spans="1:20" ht="12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60"/>
      <c r="K16" s="160"/>
      <c r="L16" s="160"/>
      <c r="M16" s="160"/>
      <c r="N16" s="160"/>
      <c r="O16" s="160"/>
      <c r="P16" s="160"/>
      <c r="Q16" s="160"/>
      <c r="R16" s="219" t="s">
        <v>202</v>
      </c>
      <c r="S16" s="219"/>
      <c r="T16" s="161"/>
    </row>
    <row r="17" spans="1:20" ht="1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219" t="s">
        <v>161</v>
      </c>
      <c r="K17" s="219"/>
      <c r="L17" s="219"/>
      <c r="M17" s="219"/>
      <c r="N17" s="219"/>
      <c r="O17" s="219"/>
      <c r="P17" s="219"/>
      <c r="Q17" s="219"/>
      <c r="R17" s="219"/>
      <c r="S17" s="219"/>
      <c r="T17" s="161"/>
    </row>
    <row r="18" spans="1:20" ht="15.7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60"/>
      <c r="K18" s="160"/>
      <c r="L18" s="160"/>
      <c r="M18" s="160"/>
      <c r="N18" s="160"/>
      <c r="O18" s="160"/>
      <c r="P18" s="160"/>
      <c r="Q18" s="160"/>
      <c r="R18" s="219" t="s">
        <v>313</v>
      </c>
      <c r="S18" s="219"/>
      <c r="T18" s="161"/>
    </row>
    <row r="19" spans="1:20" ht="15.7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1"/>
    </row>
    <row r="20" spans="1:20" ht="12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/>
    </row>
    <row r="21" spans="1:20" ht="14.25" customHeight="1">
      <c r="A21" s="230" t="s">
        <v>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161"/>
    </row>
    <row r="22" spans="1:20" ht="24" customHeight="1">
      <c r="A22" s="230" t="s">
        <v>162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161"/>
    </row>
    <row r="23" spans="1:20" ht="16.5" customHeight="1">
      <c r="A23" s="230" t="s">
        <v>312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161"/>
    </row>
    <row r="24" spans="1:20" ht="19.5" customHeight="1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2" t="s">
        <v>160</v>
      </c>
      <c r="T24" s="161"/>
    </row>
    <row r="25" spans="1:20" ht="15" customHeight="1" hidden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163"/>
    </row>
    <row r="26" spans="1:20" ht="87.75" customHeight="1">
      <c r="A26" s="224" t="s">
        <v>56</v>
      </c>
      <c r="B26" s="164"/>
      <c r="C26" s="164"/>
      <c r="D26" s="226" t="s">
        <v>155</v>
      </c>
      <c r="E26" s="165"/>
      <c r="F26" s="166"/>
      <c r="G26" s="166"/>
      <c r="H26" s="166"/>
      <c r="I26" s="166"/>
      <c r="J26" s="167" t="s">
        <v>163</v>
      </c>
      <c r="K26" s="166"/>
      <c r="L26" s="167"/>
      <c r="M26" s="165"/>
      <c r="N26" s="167"/>
      <c r="O26" s="167"/>
      <c r="P26" s="167"/>
      <c r="Q26" s="167"/>
      <c r="R26" s="167" t="s">
        <v>164</v>
      </c>
      <c r="S26" s="167" t="s">
        <v>44</v>
      </c>
      <c r="T26" s="167"/>
    </row>
    <row r="27" spans="1:20" ht="13.5" customHeight="1">
      <c r="A27" s="225"/>
      <c r="B27" s="168">
        <v>2</v>
      </c>
      <c r="C27" s="168"/>
      <c r="D27" s="227"/>
      <c r="E27" s="169">
        <v>4</v>
      </c>
      <c r="F27" s="170" t="s">
        <v>54</v>
      </c>
      <c r="G27" s="170" t="s">
        <v>57</v>
      </c>
      <c r="H27" s="170" t="s">
        <v>58</v>
      </c>
      <c r="I27" s="170" t="s">
        <v>59</v>
      </c>
      <c r="J27" s="170">
        <v>3</v>
      </c>
      <c r="K27" s="170" t="s">
        <v>49</v>
      </c>
      <c r="L27" s="171" t="s">
        <v>50</v>
      </c>
      <c r="M27" s="171" t="s">
        <v>64</v>
      </c>
      <c r="N27" s="172" t="s">
        <v>65</v>
      </c>
      <c r="O27" s="172">
        <v>14</v>
      </c>
      <c r="P27" s="172">
        <v>15</v>
      </c>
      <c r="Q27" s="172">
        <v>16</v>
      </c>
      <c r="R27" s="172">
        <v>4</v>
      </c>
      <c r="S27" s="172" t="s">
        <v>45</v>
      </c>
      <c r="T27" s="173">
        <v>19</v>
      </c>
    </row>
    <row r="28" spans="1:20" ht="15">
      <c r="A28" s="174" t="s">
        <v>81</v>
      </c>
      <c r="B28" s="175">
        <v>10</v>
      </c>
      <c r="C28" s="175" t="s">
        <v>82</v>
      </c>
      <c r="D28" s="176" t="str">
        <f aca="true" t="shared" si="0" ref="D28:D53">IF(LEFT(C28,5)="000 8","X",C28)</f>
        <v>X</v>
      </c>
      <c r="E28" s="177">
        <v>160248142</v>
      </c>
      <c r="F28" s="178">
        <v>160248142</v>
      </c>
      <c r="G28" s="178"/>
      <c r="H28" s="178"/>
      <c r="I28" s="178"/>
      <c r="J28" s="178">
        <f>J29+J84</f>
        <v>93154456.84</v>
      </c>
      <c r="K28" s="178">
        <v>120188908</v>
      </c>
      <c r="L28" s="178"/>
      <c r="M28" s="178">
        <v>20256990.67</v>
      </c>
      <c r="N28" s="178">
        <v>20256990.67</v>
      </c>
      <c r="O28" s="178"/>
      <c r="P28" s="178"/>
      <c r="Q28" s="178"/>
      <c r="R28" s="178">
        <f>R29+R84</f>
        <v>40276088.73</v>
      </c>
      <c r="S28" s="179">
        <f>R28/J28</f>
        <v>0.43235815114221854</v>
      </c>
      <c r="T28" s="180"/>
    </row>
    <row r="29" spans="1:20" ht="30">
      <c r="A29" s="181" t="s">
        <v>83</v>
      </c>
      <c r="B29" s="175">
        <v>10</v>
      </c>
      <c r="C29" s="175" t="s">
        <v>84</v>
      </c>
      <c r="D29" s="176" t="str">
        <f t="shared" si="0"/>
        <v>000 1 00 00000 00 0000 000</v>
      </c>
      <c r="E29" s="177">
        <v>150248142</v>
      </c>
      <c r="F29" s="178">
        <v>150248142</v>
      </c>
      <c r="G29" s="178"/>
      <c r="H29" s="178"/>
      <c r="I29" s="178"/>
      <c r="J29" s="178">
        <f>J30+J41+J51+J54+J64+J79+J43+J67+J39+J70</f>
        <v>60275362</v>
      </c>
      <c r="K29" s="178">
        <v>39816392</v>
      </c>
      <c r="L29" s="178"/>
      <c r="M29" s="178">
        <v>19952611.32</v>
      </c>
      <c r="N29" s="178">
        <v>19952611.32</v>
      </c>
      <c r="O29" s="178"/>
      <c r="P29" s="178"/>
      <c r="Q29" s="178"/>
      <c r="R29" s="178">
        <f>R30+R41+R51+R54+R64+R79+R43+R67+R39+R70</f>
        <v>25766792.129999995</v>
      </c>
      <c r="S29" s="179">
        <f>R29/J29</f>
        <v>0.4274846516890267</v>
      </c>
      <c r="T29" s="180"/>
    </row>
    <row r="30" spans="1:20" ht="15">
      <c r="A30" s="181" t="s">
        <v>85</v>
      </c>
      <c r="B30" s="175">
        <v>10</v>
      </c>
      <c r="C30" s="175" t="s">
        <v>86</v>
      </c>
      <c r="D30" s="176" t="str">
        <f t="shared" si="0"/>
        <v>000 1 01 00000 00 0000 000</v>
      </c>
      <c r="E30" s="177">
        <v>101592400</v>
      </c>
      <c r="F30" s="178">
        <v>101592400</v>
      </c>
      <c r="G30" s="178"/>
      <c r="H30" s="178"/>
      <c r="I30" s="178"/>
      <c r="J30" s="178">
        <f>J31</f>
        <v>36355000</v>
      </c>
      <c r="K30" s="178">
        <v>23450400</v>
      </c>
      <c r="L30" s="178"/>
      <c r="M30" s="178">
        <v>13380815.3</v>
      </c>
      <c r="N30" s="178">
        <v>13380815.3</v>
      </c>
      <c r="O30" s="178"/>
      <c r="P30" s="178"/>
      <c r="Q30" s="178"/>
      <c r="R30" s="178">
        <f>R31</f>
        <v>15651818.12</v>
      </c>
      <c r="S30" s="179">
        <f aca="true" t="shared" si="1" ref="S30:S78">R30/J30</f>
        <v>0.43052724852152385</v>
      </c>
      <c r="T30" s="180"/>
    </row>
    <row r="31" spans="1:20" ht="14.25">
      <c r="A31" s="182" t="s">
        <v>87</v>
      </c>
      <c r="B31" s="183">
        <v>10</v>
      </c>
      <c r="C31" s="183" t="s">
        <v>88</v>
      </c>
      <c r="D31" s="184" t="str">
        <f t="shared" si="0"/>
        <v>000 1 01 02000 01 0000 110</v>
      </c>
      <c r="E31" s="185">
        <v>97770400</v>
      </c>
      <c r="F31" s="186">
        <v>97770400</v>
      </c>
      <c r="G31" s="186"/>
      <c r="H31" s="186"/>
      <c r="I31" s="186"/>
      <c r="J31" s="186">
        <f>J32+J33+J34+J35+J36+J37+J38</f>
        <v>36355000</v>
      </c>
      <c r="K31" s="186">
        <v>23450400</v>
      </c>
      <c r="L31" s="186"/>
      <c r="M31" s="186">
        <v>13148502.69</v>
      </c>
      <c r="N31" s="186">
        <v>13148502.69</v>
      </c>
      <c r="O31" s="186"/>
      <c r="P31" s="186"/>
      <c r="Q31" s="186"/>
      <c r="R31" s="186">
        <f>R32+R33+R34+R35+R36+R37+R38</f>
        <v>15651818.12</v>
      </c>
      <c r="S31" s="187">
        <f t="shared" si="1"/>
        <v>0.43052724852152385</v>
      </c>
      <c r="T31" s="180"/>
    </row>
    <row r="32" spans="1:20" ht="144.75" customHeight="1">
      <c r="A32" s="182" t="s">
        <v>199</v>
      </c>
      <c r="B32" s="183">
        <v>10</v>
      </c>
      <c r="C32" s="183" t="s">
        <v>89</v>
      </c>
      <c r="D32" s="184" t="str">
        <f t="shared" si="0"/>
        <v>000 1 01 02010 01 0000 110</v>
      </c>
      <c r="E32" s="185">
        <v>120000</v>
      </c>
      <c r="F32" s="186">
        <v>120000</v>
      </c>
      <c r="G32" s="186"/>
      <c r="H32" s="186"/>
      <c r="I32" s="186"/>
      <c r="J32" s="186">
        <v>29581000</v>
      </c>
      <c r="K32" s="186">
        <v>120000</v>
      </c>
      <c r="L32" s="186"/>
      <c r="M32" s="186">
        <v>1398</v>
      </c>
      <c r="N32" s="186">
        <v>1398</v>
      </c>
      <c r="O32" s="186"/>
      <c r="P32" s="186"/>
      <c r="Q32" s="186"/>
      <c r="R32" s="186">
        <v>15242054.23</v>
      </c>
      <c r="S32" s="187">
        <f t="shared" si="1"/>
        <v>0.5152650089584531</v>
      </c>
      <c r="T32" s="180"/>
    </row>
    <row r="33" spans="1:20" ht="185.25">
      <c r="A33" s="188" t="s">
        <v>200</v>
      </c>
      <c r="B33" s="183">
        <v>10</v>
      </c>
      <c r="C33" s="183" t="s">
        <v>90</v>
      </c>
      <c r="D33" s="184" t="str">
        <f>IF(LEFT(C33,5)="000 8","X",C33)</f>
        <v>000 1 01 02020 01 0000 110</v>
      </c>
      <c r="E33" s="185">
        <v>97620800</v>
      </c>
      <c r="F33" s="186">
        <v>97620800</v>
      </c>
      <c r="G33" s="186"/>
      <c r="H33" s="186"/>
      <c r="I33" s="186"/>
      <c r="J33" s="186">
        <v>10000</v>
      </c>
      <c r="K33" s="186">
        <v>23300800</v>
      </c>
      <c r="L33" s="186"/>
      <c r="M33" s="186">
        <v>13141608.29</v>
      </c>
      <c r="N33" s="186">
        <v>13141608.29</v>
      </c>
      <c r="O33" s="186"/>
      <c r="P33" s="186"/>
      <c r="Q33" s="186"/>
      <c r="R33" s="186">
        <v>0</v>
      </c>
      <c r="S33" s="187">
        <f t="shared" si="1"/>
        <v>0</v>
      </c>
      <c r="T33" s="180"/>
    </row>
    <row r="34" spans="1:20" ht="71.25">
      <c r="A34" s="188" t="s">
        <v>201</v>
      </c>
      <c r="B34" s="183">
        <v>10</v>
      </c>
      <c r="C34" s="183" t="s">
        <v>91</v>
      </c>
      <c r="D34" s="184" t="str">
        <f t="shared" si="0"/>
        <v>000 1 01 02030 01 0000 110</v>
      </c>
      <c r="E34" s="185">
        <v>28100</v>
      </c>
      <c r="F34" s="186">
        <v>28100</v>
      </c>
      <c r="G34" s="186"/>
      <c r="H34" s="186"/>
      <c r="I34" s="186"/>
      <c r="J34" s="186">
        <v>151000</v>
      </c>
      <c r="K34" s="186">
        <v>28100</v>
      </c>
      <c r="L34" s="186"/>
      <c r="M34" s="186">
        <v>2639.2</v>
      </c>
      <c r="N34" s="186">
        <v>2639.2</v>
      </c>
      <c r="O34" s="186"/>
      <c r="P34" s="186"/>
      <c r="Q34" s="186"/>
      <c r="R34" s="186">
        <v>108044.45</v>
      </c>
      <c r="S34" s="187">
        <f t="shared" si="1"/>
        <v>0.7155261589403973</v>
      </c>
      <c r="T34" s="180"/>
    </row>
    <row r="35" spans="1:20" ht="189.75" customHeight="1">
      <c r="A35" s="189" t="s">
        <v>210</v>
      </c>
      <c r="B35" s="190"/>
      <c r="C35" s="190"/>
      <c r="D35" s="184" t="s">
        <v>211</v>
      </c>
      <c r="E35" s="190"/>
      <c r="F35" s="190"/>
      <c r="G35" s="190"/>
      <c r="H35" s="190"/>
      <c r="I35" s="190"/>
      <c r="J35" s="191">
        <v>1000</v>
      </c>
      <c r="K35" s="190"/>
      <c r="L35" s="190"/>
      <c r="M35" s="190"/>
      <c r="N35" s="190"/>
      <c r="O35" s="190"/>
      <c r="P35" s="190"/>
      <c r="Q35" s="190"/>
      <c r="R35" s="192">
        <v>0</v>
      </c>
      <c r="S35" s="187">
        <f t="shared" si="1"/>
        <v>0</v>
      </c>
      <c r="T35" s="190"/>
    </row>
    <row r="36" spans="1:20" ht="174.75" customHeight="1">
      <c r="A36" s="193" t="s">
        <v>212</v>
      </c>
      <c r="B36" s="190"/>
      <c r="C36" s="190"/>
      <c r="D36" s="184" t="s">
        <v>213</v>
      </c>
      <c r="E36" s="190"/>
      <c r="F36" s="190"/>
      <c r="G36" s="190"/>
      <c r="H36" s="190"/>
      <c r="I36" s="190"/>
      <c r="J36" s="194">
        <v>6462000</v>
      </c>
      <c r="K36" s="190"/>
      <c r="L36" s="190"/>
      <c r="M36" s="190"/>
      <c r="N36" s="190"/>
      <c r="O36" s="190"/>
      <c r="P36" s="190"/>
      <c r="Q36" s="190"/>
      <c r="R36" s="193">
        <v>226395.9</v>
      </c>
      <c r="S36" s="187">
        <f t="shared" si="1"/>
        <v>0.03503495821727019</v>
      </c>
      <c r="T36" s="190"/>
    </row>
    <row r="37" spans="1:20" ht="110.25" customHeight="1">
      <c r="A37" s="217" t="s">
        <v>314</v>
      </c>
      <c r="B37" s="215"/>
      <c r="C37" s="215"/>
      <c r="D37" s="184" t="s">
        <v>315</v>
      </c>
      <c r="E37" s="215"/>
      <c r="F37" s="215"/>
      <c r="G37" s="215"/>
      <c r="H37" s="215"/>
      <c r="I37" s="215"/>
      <c r="J37" s="218">
        <v>100000</v>
      </c>
      <c r="K37" s="215"/>
      <c r="L37" s="215"/>
      <c r="M37" s="215"/>
      <c r="N37" s="215"/>
      <c r="O37" s="215"/>
      <c r="P37" s="215"/>
      <c r="Q37" s="215"/>
      <c r="R37" s="215">
        <v>65000</v>
      </c>
      <c r="S37" s="187">
        <f t="shared" si="1"/>
        <v>0.65</v>
      </c>
      <c r="T37" s="216"/>
    </row>
    <row r="38" spans="1:20" ht="174.75" customHeight="1">
      <c r="A38" s="217" t="s">
        <v>317</v>
      </c>
      <c r="B38" s="190"/>
      <c r="C38" s="190"/>
      <c r="D38" s="184" t="s">
        <v>316</v>
      </c>
      <c r="E38" s="190"/>
      <c r="F38" s="190"/>
      <c r="G38" s="190"/>
      <c r="H38" s="190"/>
      <c r="I38" s="190"/>
      <c r="J38" s="194">
        <v>50000</v>
      </c>
      <c r="K38" s="190"/>
      <c r="L38" s="190"/>
      <c r="M38" s="190"/>
      <c r="N38" s="190"/>
      <c r="O38" s="190"/>
      <c r="P38" s="190"/>
      <c r="Q38" s="190"/>
      <c r="R38" s="193">
        <v>10323.54</v>
      </c>
      <c r="S38" s="187">
        <f t="shared" si="1"/>
        <v>0.2064708</v>
      </c>
      <c r="T38" s="190"/>
    </row>
    <row r="39" spans="1:20" ht="90.75" customHeight="1">
      <c r="A39" s="181" t="s">
        <v>214</v>
      </c>
      <c r="B39" s="183"/>
      <c r="C39" s="183"/>
      <c r="D39" s="176" t="s">
        <v>215</v>
      </c>
      <c r="E39" s="185"/>
      <c r="F39" s="186"/>
      <c r="G39" s="186"/>
      <c r="H39" s="186"/>
      <c r="I39" s="186"/>
      <c r="J39" s="178">
        <f>J40</f>
        <v>487100</v>
      </c>
      <c r="K39" s="178"/>
      <c r="L39" s="178"/>
      <c r="M39" s="178"/>
      <c r="N39" s="178"/>
      <c r="O39" s="178"/>
      <c r="P39" s="178"/>
      <c r="Q39" s="178"/>
      <c r="R39" s="178">
        <f>R40</f>
        <v>366658.48</v>
      </c>
      <c r="S39" s="179">
        <f t="shared" si="1"/>
        <v>0.7527375898172859</v>
      </c>
      <c r="T39" s="190"/>
    </row>
    <row r="40" spans="1:20" ht="75" customHeight="1">
      <c r="A40" s="182" t="s">
        <v>216</v>
      </c>
      <c r="B40" s="183"/>
      <c r="C40" s="183"/>
      <c r="D40" s="184" t="s">
        <v>217</v>
      </c>
      <c r="E40" s="185"/>
      <c r="F40" s="186"/>
      <c r="G40" s="186"/>
      <c r="H40" s="186"/>
      <c r="I40" s="186"/>
      <c r="J40" s="186">
        <v>487100</v>
      </c>
      <c r="K40" s="186"/>
      <c r="L40" s="186"/>
      <c r="M40" s="186"/>
      <c r="N40" s="186"/>
      <c r="O40" s="186"/>
      <c r="P40" s="186"/>
      <c r="Q40" s="186"/>
      <c r="R40" s="186">
        <v>366658.48</v>
      </c>
      <c r="S40" s="187">
        <f t="shared" si="1"/>
        <v>0.7527375898172859</v>
      </c>
      <c r="T40" s="190"/>
    </row>
    <row r="41" spans="1:20" ht="30">
      <c r="A41" s="181" t="s">
        <v>92</v>
      </c>
      <c r="B41" s="175">
        <v>10</v>
      </c>
      <c r="C41" s="175" t="s">
        <v>93</v>
      </c>
      <c r="D41" s="176" t="str">
        <f t="shared" si="0"/>
        <v>000 1 05 00000 00 0000 000</v>
      </c>
      <c r="E41" s="177">
        <v>6257000</v>
      </c>
      <c r="F41" s="178">
        <v>6257000</v>
      </c>
      <c r="G41" s="178"/>
      <c r="H41" s="178"/>
      <c r="I41" s="178"/>
      <c r="J41" s="178">
        <f>J42</f>
        <v>14000000</v>
      </c>
      <c r="K41" s="178">
        <v>1012000</v>
      </c>
      <c r="L41" s="178"/>
      <c r="M41" s="178">
        <v>1502169.75</v>
      </c>
      <c r="N41" s="178">
        <v>1502169.75</v>
      </c>
      <c r="O41" s="178"/>
      <c r="P41" s="178"/>
      <c r="Q41" s="178"/>
      <c r="R41" s="178">
        <f>R42</f>
        <v>3782207.48</v>
      </c>
      <c r="S41" s="179">
        <f t="shared" si="1"/>
        <v>0.27015767714285716</v>
      </c>
      <c r="T41" s="180"/>
    </row>
    <row r="42" spans="1:20" ht="28.5">
      <c r="A42" s="182" t="s">
        <v>94</v>
      </c>
      <c r="B42" s="183">
        <v>10</v>
      </c>
      <c r="C42" s="183" t="s">
        <v>95</v>
      </c>
      <c r="D42" s="184" t="str">
        <f t="shared" si="0"/>
        <v>000 1 05 03000 01 0000 110</v>
      </c>
      <c r="E42" s="185">
        <v>1027000</v>
      </c>
      <c r="F42" s="186">
        <v>1027000</v>
      </c>
      <c r="G42" s="186"/>
      <c r="H42" s="186"/>
      <c r="I42" s="186"/>
      <c r="J42" s="186">
        <v>14000000</v>
      </c>
      <c r="K42" s="186">
        <v>1012000</v>
      </c>
      <c r="L42" s="186"/>
      <c r="M42" s="186">
        <v>119946.48</v>
      </c>
      <c r="N42" s="186">
        <v>119946.48</v>
      </c>
      <c r="O42" s="186"/>
      <c r="P42" s="186"/>
      <c r="Q42" s="186"/>
      <c r="R42" s="186">
        <v>3782207.48</v>
      </c>
      <c r="S42" s="187">
        <f t="shared" si="1"/>
        <v>0.27015767714285716</v>
      </c>
      <c r="T42" s="180"/>
    </row>
    <row r="43" spans="1:20" ht="15">
      <c r="A43" s="181" t="s">
        <v>96</v>
      </c>
      <c r="B43" s="175">
        <v>10</v>
      </c>
      <c r="C43" s="175" t="s">
        <v>97</v>
      </c>
      <c r="D43" s="176" t="str">
        <f t="shared" si="0"/>
        <v>000 1 06 00000 00 0000 000</v>
      </c>
      <c r="E43" s="177">
        <v>4310433</v>
      </c>
      <c r="F43" s="178">
        <v>4310433</v>
      </c>
      <c r="G43" s="178"/>
      <c r="H43" s="178"/>
      <c r="I43" s="178"/>
      <c r="J43" s="178">
        <f>J45+J46</f>
        <v>1492000</v>
      </c>
      <c r="K43" s="178">
        <v>1494433</v>
      </c>
      <c r="L43" s="178"/>
      <c r="M43" s="178">
        <v>1100498.8</v>
      </c>
      <c r="N43" s="178">
        <v>1100498.8</v>
      </c>
      <c r="O43" s="178"/>
      <c r="P43" s="178"/>
      <c r="Q43" s="178"/>
      <c r="R43" s="178">
        <f>R45+R46</f>
        <v>236980.34</v>
      </c>
      <c r="S43" s="179">
        <f t="shared" si="1"/>
        <v>0.15883400804289544</v>
      </c>
      <c r="T43" s="180"/>
    </row>
    <row r="44" spans="1:20" ht="14.25">
      <c r="A44" s="182" t="s">
        <v>98</v>
      </c>
      <c r="B44" s="183">
        <v>10</v>
      </c>
      <c r="C44" s="183" t="s">
        <v>99</v>
      </c>
      <c r="D44" s="184" t="str">
        <f t="shared" si="0"/>
        <v>000 1 06 01000 00 0000 110</v>
      </c>
      <c r="E44" s="185">
        <v>237000</v>
      </c>
      <c r="F44" s="186">
        <v>237000</v>
      </c>
      <c r="G44" s="186"/>
      <c r="H44" s="186"/>
      <c r="I44" s="186"/>
      <c r="J44" s="186">
        <f>J45</f>
        <v>672000</v>
      </c>
      <c r="K44" s="186">
        <v>237000</v>
      </c>
      <c r="L44" s="186"/>
      <c r="M44" s="186">
        <v>26029.33</v>
      </c>
      <c r="N44" s="186">
        <v>26029.33</v>
      </c>
      <c r="O44" s="186"/>
      <c r="P44" s="186"/>
      <c r="Q44" s="186"/>
      <c r="R44" s="186">
        <f>R45</f>
        <v>140196.03</v>
      </c>
      <c r="S44" s="187">
        <f t="shared" si="1"/>
        <v>0.20862504464285714</v>
      </c>
      <c r="T44" s="180"/>
    </row>
    <row r="45" spans="1:20" ht="71.25">
      <c r="A45" s="182" t="s">
        <v>218</v>
      </c>
      <c r="B45" s="183">
        <v>10</v>
      </c>
      <c r="C45" s="183" t="s">
        <v>100</v>
      </c>
      <c r="D45" s="183" t="s">
        <v>219</v>
      </c>
      <c r="E45" s="185">
        <v>237000</v>
      </c>
      <c r="F45" s="186">
        <v>237000</v>
      </c>
      <c r="G45" s="186"/>
      <c r="H45" s="186"/>
      <c r="I45" s="186"/>
      <c r="J45" s="186">
        <v>672000</v>
      </c>
      <c r="K45" s="186">
        <v>237000</v>
      </c>
      <c r="L45" s="186"/>
      <c r="M45" s="186">
        <v>26029.33</v>
      </c>
      <c r="N45" s="186">
        <v>26029.33</v>
      </c>
      <c r="O45" s="186"/>
      <c r="P45" s="186"/>
      <c r="Q45" s="186"/>
      <c r="R45" s="186">
        <v>140196.03</v>
      </c>
      <c r="S45" s="187">
        <f t="shared" si="1"/>
        <v>0.20862504464285714</v>
      </c>
      <c r="T45" s="180"/>
    </row>
    <row r="46" spans="1:20" ht="14.25">
      <c r="A46" s="182" t="s">
        <v>101</v>
      </c>
      <c r="B46" s="183">
        <v>10</v>
      </c>
      <c r="C46" s="183" t="s">
        <v>102</v>
      </c>
      <c r="D46" s="183" t="str">
        <f>IF(LEFT(C46,5)="000 8","X",C46)</f>
        <v>000 1 06 06000 00 0000 110</v>
      </c>
      <c r="E46" s="185">
        <v>1263433</v>
      </c>
      <c r="F46" s="186">
        <v>1263433</v>
      </c>
      <c r="G46" s="186"/>
      <c r="H46" s="186"/>
      <c r="I46" s="186"/>
      <c r="J46" s="186">
        <f>J48+J50</f>
        <v>820000</v>
      </c>
      <c r="K46" s="186">
        <v>1257433</v>
      </c>
      <c r="L46" s="186"/>
      <c r="M46" s="186">
        <v>515109.84</v>
      </c>
      <c r="N46" s="186">
        <v>515109.84</v>
      </c>
      <c r="O46" s="186"/>
      <c r="P46" s="186"/>
      <c r="Q46" s="186"/>
      <c r="R46" s="186">
        <f>R48+R50</f>
        <v>96784.31</v>
      </c>
      <c r="S46" s="187">
        <f t="shared" si="1"/>
        <v>0.11802964634146342</v>
      </c>
      <c r="T46" s="180"/>
    </row>
    <row r="47" spans="1:20" ht="14.25">
      <c r="A47" s="182" t="s">
        <v>220</v>
      </c>
      <c r="B47" s="183">
        <v>10</v>
      </c>
      <c r="C47" s="183" t="s">
        <v>103</v>
      </c>
      <c r="D47" s="183" t="s">
        <v>221</v>
      </c>
      <c r="E47" s="185">
        <v>859533</v>
      </c>
      <c r="F47" s="186">
        <v>859533</v>
      </c>
      <c r="G47" s="186"/>
      <c r="H47" s="186"/>
      <c r="I47" s="186"/>
      <c r="J47" s="186">
        <f>J48</f>
        <v>755000</v>
      </c>
      <c r="K47" s="186">
        <v>853533</v>
      </c>
      <c r="L47" s="186"/>
      <c r="M47" s="186">
        <v>9771.09</v>
      </c>
      <c r="N47" s="186">
        <v>9771.09</v>
      </c>
      <c r="O47" s="186"/>
      <c r="P47" s="186"/>
      <c r="Q47" s="186"/>
      <c r="R47" s="186">
        <f>R48</f>
        <v>98349.44</v>
      </c>
      <c r="S47" s="187">
        <f t="shared" si="1"/>
        <v>0.13026415894039736</v>
      </c>
      <c r="T47" s="180"/>
    </row>
    <row r="48" spans="1:20" ht="71.25">
      <c r="A48" s="182" t="s">
        <v>222</v>
      </c>
      <c r="B48" s="183">
        <v>10</v>
      </c>
      <c r="C48" s="183" t="s">
        <v>104</v>
      </c>
      <c r="D48" s="183" t="s">
        <v>223</v>
      </c>
      <c r="E48" s="185">
        <v>853533</v>
      </c>
      <c r="F48" s="186">
        <v>853533</v>
      </c>
      <c r="G48" s="186"/>
      <c r="H48" s="186"/>
      <c r="I48" s="186"/>
      <c r="J48" s="186">
        <v>755000</v>
      </c>
      <c r="K48" s="186">
        <v>853533</v>
      </c>
      <c r="L48" s="186"/>
      <c r="M48" s="186">
        <v>8378.81</v>
      </c>
      <c r="N48" s="186">
        <v>8378.81</v>
      </c>
      <c r="O48" s="186"/>
      <c r="P48" s="186"/>
      <c r="Q48" s="186"/>
      <c r="R48" s="186">
        <v>98349.44</v>
      </c>
      <c r="S48" s="187">
        <f t="shared" si="1"/>
        <v>0.13026415894039736</v>
      </c>
      <c r="T48" s="180"/>
    </row>
    <row r="49" spans="1:20" ht="14.25">
      <c r="A49" s="182" t="s">
        <v>224</v>
      </c>
      <c r="B49" s="183">
        <v>10</v>
      </c>
      <c r="C49" s="183" t="s">
        <v>105</v>
      </c>
      <c r="D49" s="183" t="s">
        <v>225</v>
      </c>
      <c r="E49" s="185">
        <v>403900</v>
      </c>
      <c r="F49" s="186">
        <v>403900</v>
      </c>
      <c r="G49" s="186"/>
      <c r="H49" s="186"/>
      <c r="I49" s="186"/>
      <c r="J49" s="186">
        <f>J50</f>
        <v>65000</v>
      </c>
      <c r="K49" s="186">
        <v>403900</v>
      </c>
      <c r="L49" s="186"/>
      <c r="M49" s="186">
        <v>505338.75</v>
      </c>
      <c r="N49" s="186">
        <v>505338.75</v>
      </c>
      <c r="O49" s="186"/>
      <c r="P49" s="186"/>
      <c r="Q49" s="186"/>
      <c r="R49" s="186">
        <f>R50</f>
        <v>-1565.13</v>
      </c>
      <c r="S49" s="187">
        <f t="shared" si="1"/>
        <v>-0.024078923076923078</v>
      </c>
      <c r="T49" s="180"/>
    </row>
    <row r="50" spans="1:20" ht="71.25">
      <c r="A50" s="182" t="s">
        <v>226</v>
      </c>
      <c r="B50" s="183">
        <v>10</v>
      </c>
      <c r="C50" s="183" t="s">
        <v>106</v>
      </c>
      <c r="D50" s="183" t="s">
        <v>227</v>
      </c>
      <c r="E50" s="185">
        <v>403900</v>
      </c>
      <c r="F50" s="186">
        <v>403900</v>
      </c>
      <c r="G50" s="186"/>
      <c r="H50" s="186"/>
      <c r="I50" s="186"/>
      <c r="J50" s="186">
        <v>65000</v>
      </c>
      <c r="K50" s="186">
        <v>403900</v>
      </c>
      <c r="L50" s="186"/>
      <c r="M50" s="186">
        <v>500299.75</v>
      </c>
      <c r="N50" s="186">
        <v>500299.75</v>
      </c>
      <c r="O50" s="186"/>
      <c r="P50" s="186"/>
      <c r="Q50" s="186"/>
      <c r="R50" s="186">
        <v>-1565.13</v>
      </c>
      <c r="S50" s="187">
        <f t="shared" si="1"/>
        <v>-0.024078923076923078</v>
      </c>
      <c r="T50" s="180"/>
    </row>
    <row r="51" spans="1:20" ht="15">
      <c r="A51" s="181" t="s">
        <v>107</v>
      </c>
      <c r="B51" s="175">
        <v>10</v>
      </c>
      <c r="C51" s="175" t="s">
        <v>108</v>
      </c>
      <c r="D51" s="176" t="str">
        <f t="shared" si="0"/>
        <v>000 1 08 00000 00 0000 000</v>
      </c>
      <c r="E51" s="177">
        <v>982000</v>
      </c>
      <c r="F51" s="178">
        <v>982000</v>
      </c>
      <c r="G51" s="178"/>
      <c r="H51" s="178"/>
      <c r="I51" s="178"/>
      <c r="J51" s="178">
        <f>J53</f>
        <v>120000</v>
      </c>
      <c r="K51" s="178">
        <v>348000</v>
      </c>
      <c r="L51" s="178"/>
      <c r="M51" s="178">
        <v>138231.51</v>
      </c>
      <c r="N51" s="178">
        <v>138231.51</v>
      </c>
      <c r="O51" s="178"/>
      <c r="P51" s="178"/>
      <c r="Q51" s="178"/>
      <c r="R51" s="178">
        <f>R53</f>
        <v>24210</v>
      </c>
      <c r="S51" s="179">
        <f t="shared" si="1"/>
        <v>0.20175</v>
      </c>
      <c r="T51" s="180"/>
    </row>
    <row r="52" spans="1:20" ht="112.5" customHeight="1">
      <c r="A52" s="182" t="s">
        <v>109</v>
      </c>
      <c r="B52" s="183">
        <v>10</v>
      </c>
      <c r="C52" s="183" t="s">
        <v>110</v>
      </c>
      <c r="D52" s="184" t="str">
        <f t="shared" si="0"/>
        <v>000 1 08 04000 01 0000 110</v>
      </c>
      <c r="E52" s="185">
        <v>348000</v>
      </c>
      <c r="F52" s="186">
        <v>348000</v>
      </c>
      <c r="G52" s="186"/>
      <c r="H52" s="186"/>
      <c r="I52" s="186"/>
      <c r="J52" s="186">
        <f>J53</f>
        <v>120000</v>
      </c>
      <c r="K52" s="186">
        <v>348000</v>
      </c>
      <c r="L52" s="186"/>
      <c r="M52" s="186">
        <v>63642.4</v>
      </c>
      <c r="N52" s="186">
        <v>63642.4</v>
      </c>
      <c r="O52" s="186"/>
      <c r="P52" s="186"/>
      <c r="Q52" s="186"/>
      <c r="R52" s="186">
        <f>R53</f>
        <v>24210</v>
      </c>
      <c r="S52" s="187">
        <f t="shared" si="1"/>
        <v>0.20175</v>
      </c>
      <c r="T52" s="180"/>
    </row>
    <row r="53" spans="1:20" ht="141.75" customHeight="1">
      <c r="A53" s="182" t="s">
        <v>111</v>
      </c>
      <c r="B53" s="183">
        <v>10</v>
      </c>
      <c r="C53" s="183" t="s">
        <v>112</v>
      </c>
      <c r="D53" s="184" t="str">
        <f t="shared" si="0"/>
        <v>000 1 08 04020 01 0000 110</v>
      </c>
      <c r="E53" s="185">
        <v>348000</v>
      </c>
      <c r="F53" s="186">
        <v>348000</v>
      </c>
      <c r="G53" s="186"/>
      <c r="H53" s="186"/>
      <c r="I53" s="186"/>
      <c r="J53" s="186">
        <v>120000</v>
      </c>
      <c r="K53" s="186">
        <v>348000</v>
      </c>
      <c r="L53" s="186"/>
      <c r="M53" s="186">
        <v>63642.4</v>
      </c>
      <c r="N53" s="186">
        <v>63642.4</v>
      </c>
      <c r="O53" s="186"/>
      <c r="P53" s="186"/>
      <c r="Q53" s="186"/>
      <c r="R53" s="186">
        <v>24210</v>
      </c>
      <c r="S53" s="187">
        <f t="shared" si="1"/>
        <v>0.20175</v>
      </c>
      <c r="T53" s="180"/>
    </row>
    <row r="54" spans="1:20" ht="75">
      <c r="A54" s="181" t="s">
        <v>113</v>
      </c>
      <c r="B54" s="175">
        <v>10</v>
      </c>
      <c r="C54" s="175" t="s">
        <v>114</v>
      </c>
      <c r="D54" s="195" t="str">
        <f>IF(LEFT(C54,5)="000 8","X",C54)</f>
        <v>000 1 11 00000 00 0000 000</v>
      </c>
      <c r="E54" s="177">
        <v>16145879</v>
      </c>
      <c r="F54" s="178">
        <v>16145879</v>
      </c>
      <c r="G54" s="178"/>
      <c r="H54" s="178"/>
      <c r="I54" s="178"/>
      <c r="J54" s="178">
        <f>J55</f>
        <v>6721262</v>
      </c>
      <c r="K54" s="178">
        <v>9645879</v>
      </c>
      <c r="L54" s="178"/>
      <c r="M54" s="178">
        <v>1575846.78</v>
      </c>
      <c r="N54" s="178">
        <v>1575846.78</v>
      </c>
      <c r="O54" s="178"/>
      <c r="P54" s="178"/>
      <c r="Q54" s="178"/>
      <c r="R54" s="178">
        <f>R55</f>
        <v>5451025.529999999</v>
      </c>
      <c r="S54" s="179">
        <f t="shared" si="1"/>
        <v>0.8110122072313204</v>
      </c>
      <c r="T54" s="180"/>
    </row>
    <row r="55" spans="1:20" ht="71.25">
      <c r="A55" s="182" t="s">
        <v>177</v>
      </c>
      <c r="B55" s="183">
        <v>10</v>
      </c>
      <c r="C55" s="183" t="s">
        <v>115</v>
      </c>
      <c r="D55" s="184" t="str">
        <f>IF(LEFT(C55,5)="000 8","X",C55)</f>
        <v>000 1 11 05000 00 0000 120</v>
      </c>
      <c r="E55" s="185">
        <v>15611181</v>
      </c>
      <c r="F55" s="186">
        <v>15611181</v>
      </c>
      <c r="G55" s="186"/>
      <c r="H55" s="186"/>
      <c r="I55" s="186"/>
      <c r="J55" s="186">
        <f>J56+J59+J57+J62+J61</f>
        <v>6721262</v>
      </c>
      <c r="K55" s="186">
        <v>9611181</v>
      </c>
      <c r="L55" s="186"/>
      <c r="M55" s="186">
        <v>1485644.73</v>
      </c>
      <c r="N55" s="186">
        <v>1485644.73</v>
      </c>
      <c r="O55" s="186"/>
      <c r="P55" s="186"/>
      <c r="Q55" s="186"/>
      <c r="R55" s="186">
        <f>R56+R59+R57+R62</f>
        <v>5451025.529999999</v>
      </c>
      <c r="S55" s="187">
        <f t="shared" si="1"/>
        <v>0.8110122072313204</v>
      </c>
      <c r="T55" s="180"/>
    </row>
    <row r="56" spans="1:20" ht="112.5" customHeight="1">
      <c r="A56" s="182" t="s">
        <v>228</v>
      </c>
      <c r="B56" s="183">
        <v>10</v>
      </c>
      <c r="C56" s="183" t="s">
        <v>116</v>
      </c>
      <c r="D56" s="183" t="s">
        <v>229</v>
      </c>
      <c r="E56" s="185">
        <v>11787771</v>
      </c>
      <c r="F56" s="186">
        <v>11787771</v>
      </c>
      <c r="G56" s="186"/>
      <c r="H56" s="186"/>
      <c r="I56" s="186"/>
      <c r="J56" s="186">
        <v>4621262</v>
      </c>
      <c r="K56" s="186">
        <v>7787771</v>
      </c>
      <c r="L56" s="186"/>
      <c r="M56" s="186">
        <v>1127061.34</v>
      </c>
      <c r="N56" s="186">
        <v>1127061.34</v>
      </c>
      <c r="O56" s="186"/>
      <c r="P56" s="186"/>
      <c r="Q56" s="186"/>
      <c r="R56" s="186">
        <v>4642382.77</v>
      </c>
      <c r="S56" s="187">
        <f t="shared" si="1"/>
        <v>1.0045703468013716</v>
      </c>
      <c r="T56" s="180"/>
    </row>
    <row r="57" spans="1:20" ht="112.5" customHeight="1">
      <c r="A57" s="196" t="s">
        <v>234</v>
      </c>
      <c r="B57" s="183"/>
      <c r="C57" s="183"/>
      <c r="D57" s="183" t="s">
        <v>117</v>
      </c>
      <c r="E57" s="185"/>
      <c r="F57" s="186"/>
      <c r="G57" s="186"/>
      <c r="H57" s="186"/>
      <c r="I57" s="186"/>
      <c r="J57" s="186">
        <f>J58</f>
        <v>200000</v>
      </c>
      <c r="K57" s="186"/>
      <c r="L57" s="186"/>
      <c r="M57" s="186"/>
      <c r="N57" s="186"/>
      <c r="O57" s="186"/>
      <c r="P57" s="186"/>
      <c r="Q57" s="186"/>
      <c r="R57" s="186">
        <f>R58</f>
        <v>0</v>
      </c>
      <c r="S57" s="187">
        <f t="shared" si="1"/>
        <v>0</v>
      </c>
      <c r="T57" s="180"/>
    </row>
    <row r="58" spans="1:20" ht="93" customHeight="1">
      <c r="A58" s="197" t="s">
        <v>233</v>
      </c>
      <c r="B58" s="190"/>
      <c r="C58" s="190"/>
      <c r="D58" s="183" t="s">
        <v>232</v>
      </c>
      <c r="E58" s="190"/>
      <c r="F58" s="190"/>
      <c r="G58" s="190"/>
      <c r="H58" s="190"/>
      <c r="I58" s="190"/>
      <c r="J58" s="194">
        <v>200000</v>
      </c>
      <c r="K58" s="190"/>
      <c r="L58" s="190"/>
      <c r="M58" s="190"/>
      <c r="N58" s="190"/>
      <c r="O58" s="190"/>
      <c r="P58" s="190"/>
      <c r="Q58" s="190"/>
      <c r="R58" s="193">
        <v>0</v>
      </c>
      <c r="S58" s="187">
        <f t="shared" si="1"/>
        <v>0</v>
      </c>
      <c r="T58" s="190"/>
    </row>
    <row r="59" spans="1:20" ht="105" customHeight="1">
      <c r="A59" s="182" t="s">
        <v>176</v>
      </c>
      <c r="B59" s="183">
        <v>10</v>
      </c>
      <c r="C59" s="183" t="s">
        <v>118</v>
      </c>
      <c r="D59" s="198" t="str">
        <f>IF(LEFT(C59,5)="000 8","X",C59)</f>
        <v>000 1 11 05030 00 0000 120</v>
      </c>
      <c r="E59" s="185">
        <v>1813410</v>
      </c>
      <c r="F59" s="186">
        <v>1813410</v>
      </c>
      <c r="G59" s="186"/>
      <c r="H59" s="186"/>
      <c r="I59" s="186"/>
      <c r="J59" s="186">
        <f>J60</f>
        <v>1300000</v>
      </c>
      <c r="K59" s="186">
        <v>1813410</v>
      </c>
      <c r="L59" s="186"/>
      <c r="M59" s="186">
        <v>118146.41</v>
      </c>
      <c r="N59" s="186">
        <v>118146.41</v>
      </c>
      <c r="O59" s="186"/>
      <c r="P59" s="186"/>
      <c r="Q59" s="186"/>
      <c r="R59" s="186">
        <f>R60</f>
        <v>744103.26</v>
      </c>
      <c r="S59" s="187">
        <f t="shared" si="1"/>
        <v>0.5723871230769231</v>
      </c>
      <c r="T59" s="180"/>
    </row>
    <row r="60" spans="1:20" ht="71.25">
      <c r="A60" s="182" t="s">
        <v>230</v>
      </c>
      <c r="B60" s="183">
        <v>10</v>
      </c>
      <c r="C60" s="183" t="s">
        <v>119</v>
      </c>
      <c r="D60" s="183" t="s">
        <v>231</v>
      </c>
      <c r="E60" s="185">
        <v>1813410</v>
      </c>
      <c r="F60" s="186">
        <v>1813410</v>
      </c>
      <c r="G60" s="186"/>
      <c r="H60" s="186"/>
      <c r="I60" s="186"/>
      <c r="J60" s="186">
        <v>1300000</v>
      </c>
      <c r="K60" s="186">
        <v>1813410</v>
      </c>
      <c r="L60" s="186"/>
      <c r="M60" s="186">
        <v>118146.41</v>
      </c>
      <c r="N60" s="186">
        <v>118146.41</v>
      </c>
      <c r="O60" s="186"/>
      <c r="P60" s="186"/>
      <c r="Q60" s="186"/>
      <c r="R60" s="186">
        <v>744103.26</v>
      </c>
      <c r="S60" s="187">
        <f t="shared" si="1"/>
        <v>0.5723871230769231</v>
      </c>
      <c r="T60" s="180"/>
    </row>
    <row r="61" spans="1:20" ht="60">
      <c r="A61" s="199" t="s">
        <v>304</v>
      </c>
      <c r="B61" s="200"/>
      <c r="C61" s="200"/>
      <c r="D61" s="183" t="s">
        <v>305</v>
      </c>
      <c r="E61" s="200"/>
      <c r="F61" s="200"/>
      <c r="G61" s="200"/>
      <c r="H61" s="200"/>
      <c r="I61" s="200"/>
      <c r="J61" s="186">
        <v>500000</v>
      </c>
      <c r="K61" s="200"/>
      <c r="L61" s="200"/>
      <c r="M61" s="200"/>
      <c r="N61" s="200"/>
      <c r="O61" s="200"/>
      <c r="P61" s="200"/>
      <c r="Q61" s="200"/>
      <c r="R61" s="186">
        <v>0</v>
      </c>
      <c r="S61" s="187">
        <f t="shared" si="1"/>
        <v>0</v>
      </c>
      <c r="T61" s="200"/>
    </row>
    <row r="62" spans="1:20" ht="135">
      <c r="A62" s="196" t="s">
        <v>235</v>
      </c>
      <c r="B62" s="183"/>
      <c r="C62" s="183"/>
      <c r="D62" s="198" t="s">
        <v>237</v>
      </c>
      <c r="E62" s="185"/>
      <c r="F62" s="186"/>
      <c r="G62" s="186"/>
      <c r="H62" s="186"/>
      <c r="I62" s="186"/>
      <c r="J62" s="186">
        <f>J63</f>
        <v>100000</v>
      </c>
      <c r="K62" s="186"/>
      <c r="L62" s="186"/>
      <c r="M62" s="186"/>
      <c r="N62" s="186"/>
      <c r="O62" s="186"/>
      <c r="P62" s="186"/>
      <c r="Q62" s="186"/>
      <c r="R62" s="186">
        <f>R63</f>
        <v>64539.5</v>
      </c>
      <c r="S62" s="187">
        <f t="shared" si="1"/>
        <v>0.645395</v>
      </c>
      <c r="T62" s="180"/>
    </row>
    <row r="63" spans="1:20" ht="120">
      <c r="A63" s="196" t="s">
        <v>236</v>
      </c>
      <c r="B63" s="183"/>
      <c r="C63" s="183"/>
      <c r="D63" s="183" t="s">
        <v>238</v>
      </c>
      <c r="E63" s="185"/>
      <c r="F63" s="186"/>
      <c r="G63" s="186"/>
      <c r="H63" s="186"/>
      <c r="I63" s="186"/>
      <c r="J63" s="186">
        <v>100000</v>
      </c>
      <c r="K63" s="186"/>
      <c r="L63" s="186"/>
      <c r="M63" s="186"/>
      <c r="N63" s="186"/>
      <c r="O63" s="186"/>
      <c r="P63" s="186"/>
      <c r="Q63" s="186"/>
      <c r="R63" s="186">
        <v>64539.5</v>
      </c>
      <c r="S63" s="187">
        <f t="shared" si="1"/>
        <v>0.645395</v>
      </c>
      <c r="T63" s="180"/>
    </row>
    <row r="64" spans="1:20" ht="30">
      <c r="A64" s="181" t="s">
        <v>178</v>
      </c>
      <c r="B64" s="175">
        <v>10</v>
      </c>
      <c r="C64" s="175" t="s">
        <v>120</v>
      </c>
      <c r="D64" s="175" t="str">
        <f>IF(LEFT(C64,5)="000 8","X",C64)</f>
        <v>000 1 13 00000 00 0000 000</v>
      </c>
      <c r="E64" s="177">
        <v>590000</v>
      </c>
      <c r="F64" s="178">
        <v>590000</v>
      </c>
      <c r="G64" s="178"/>
      <c r="H64" s="178"/>
      <c r="I64" s="178"/>
      <c r="J64" s="178">
        <f>J65</f>
        <v>50000</v>
      </c>
      <c r="K64" s="178">
        <v>290000</v>
      </c>
      <c r="L64" s="178"/>
      <c r="M64" s="178">
        <v>1097597.95</v>
      </c>
      <c r="N64" s="178">
        <v>1097597.95</v>
      </c>
      <c r="O64" s="178"/>
      <c r="P64" s="178"/>
      <c r="Q64" s="178"/>
      <c r="R64" s="178">
        <f>R65</f>
        <v>1800</v>
      </c>
      <c r="S64" s="179">
        <f t="shared" si="1"/>
        <v>0.036</v>
      </c>
      <c r="T64" s="180"/>
    </row>
    <row r="65" spans="1:20" ht="28.5">
      <c r="A65" s="182" t="s">
        <v>179</v>
      </c>
      <c r="B65" s="183">
        <v>10</v>
      </c>
      <c r="C65" s="183" t="s">
        <v>121</v>
      </c>
      <c r="D65" s="183" t="s">
        <v>239</v>
      </c>
      <c r="E65" s="185">
        <v>590000</v>
      </c>
      <c r="F65" s="186">
        <v>590000</v>
      </c>
      <c r="G65" s="186"/>
      <c r="H65" s="186"/>
      <c r="I65" s="186"/>
      <c r="J65" s="186">
        <f>J66</f>
        <v>50000</v>
      </c>
      <c r="K65" s="186">
        <v>290000</v>
      </c>
      <c r="L65" s="186"/>
      <c r="M65" s="186">
        <v>1097597.95</v>
      </c>
      <c r="N65" s="186">
        <v>1097597.95</v>
      </c>
      <c r="O65" s="186"/>
      <c r="P65" s="186"/>
      <c r="Q65" s="186"/>
      <c r="R65" s="186">
        <f>R66</f>
        <v>1800</v>
      </c>
      <c r="S65" s="187">
        <f t="shared" si="1"/>
        <v>0.036</v>
      </c>
      <c r="T65" s="180"/>
    </row>
    <row r="66" spans="1:20" ht="42.75">
      <c r="A66" s="182" t="s">
        <v>240</v>
      </c>
      <c r="B66" s="183">
        <v>10</v>
      </c>
      <c r="C66" s="183" t="s">
        <v>122</v>
      </c>
      <c r="D66" s="183" t="s">
        <v>241</v>
      </c>
      <c r="E66" s="185">
        <v>290000</v>
      </c>
      <c r="F66" s="186">
        <v>290000</v>
      </c>
      <c r="G66" s="186"/>
      <c r="H66" s="186"/>
      <c r="I66" s="186"/>
      <c r="J66" s="186">
        <v>50000</v>
      </c>
      <c r="K66" s="186">
        <v>290000</v>
      </c>
      <c r="L66" s="186"/>
      <c r="M66" s="186">
        <v>32766.02</v>
      </c>
      <c r="N66" s="186">
        <v>32766.02</v>
      </c>
      <c r="O66" s="186"/>
      <c r="P66" s="186"/>
      <c r="Q66" s="186"/>
      <c r="R66" s="186">
        <v>1800</v>
      </c>
      <c r="S66" s="187">
        <f t="shared" si="1"/>
        <v>0.036</v>
      </c>
      <c r="T66" s="180"/>
    </row>
    <row r="67" spans="1:20" ht="45">
      <c r="A67" s="181" t="s">
        <v>180</v>
      </c>
      <c r="B67" s="183"/>
      <c r="C67" s="183"/>
      <c r="D67" s="175" t="s">
        <v>181</v>
      </c>
      <c r="E67" s="177">
        <v>590000</v>
      </c>
      <c r="F67" s="178">
        <v>590000</v>
      </c>
      <c r="G67" s="178"/>
      <c r="H67" s="178"/>
      <c r="I67" s="178"/>
      <c r="J67" s="178">
        <f>J68+J69</f>
        <v>450000</v>
      </c>
      <c r="K67" s="178">
        <v>290000</v>
      </c>
      <c r="L67" s="178"/>
      <c r="M67" s="178">
        <v>1097597.95</v>
      </c>
      <c r="N67" s="178">
        <v>1097597.95</v>
      </c>
      <c r="O67" s="178"/>
      <c r="P67" s="178"/>
      <c r="Q67" s="178"/>
      <c r="R67" s="178">
        <f>R68+R69</f>
        <v>232947.79</v>
      </c>
      <c r="S67" s="179">
        <f>R67/J67</f>
        <v>0.5176617555555556</v>
      </c>
      <c r="T67" s="180"/>
    </row>
    <row r="68" spans="1:20" ht="156.75">
      <c r="A68" s="182" t="s">
        <v>242</v>
      </c>
      <c r="B68" s="183"/>
      <c r="C68" s="183"/>
      <c r="D68" s="183" t="s">
        <v>243</v>
      </c>
      <c r="E68" s="185"/>
      <c r="F68" s="186"/>
      <c r="G68" s="186"/>
      <c r="H68" s="186"/>
      <c r="I68" s="186"/>
      <c r="J68" s="186">
        <v>300000</v>
      </c>
      <c r="K68" s="186"/>
      <c r="L68" s="186"/>
      <c r="M68" s="186"/>
      <c r="N68" s="186"/>
      <c r="O68" s="186"/>
      <c r="P68" s="186"/>
      <c r="Q68" s="186"/>
      <c r="R68" s="186">
        <v>0</v>
      </c>
      <c r="S68" s="187">
        <f>R68/J68</f>
        <v>0</v>
      </c>
      <c r="T68" s="180"/>
    </row>
    <row r="69" spans="1:20" ht="85.5">
      <c r="A69" s="182" t="s">
        <v>244</v>
      </c>
      <c r="B69" s="183"/>
      <c r="C69" s="183"/>
      <c r="D69" s="183" t="s">
        <v>245</v>
      </c>
      <c r="E69" s="185"/>
      <c r="F69" s="186"/>
      <c r="G69" s="186"/>
      <c r="H69" s="186"/>
      <c r="I69" s="186"/>
      <c r="J69" s="186">
        <v>150000</v>
      </c>
      <c r="K69" s="186"/>
      <c r="L69" s="186"/>
      <c r="M69" s="186"/>
      <c r="N69" s="186"/>
      <c r="O69" s="186"/>
      <c r="P69" s="186"/>
      <c r="Q69" s="186"/>
      <c r="R69" s="186">
        <v>232947.79</v>
      </c>
      <c r="S69" s="187">
        <f>R69/J69</f>
        <v>1.5529852666666668</v>
      </c>
      <c r="T69" s="180"/>
    </row>
    <row r="70" spans="1:20" ht="30">
      <c r="A70" s="181" t="s">
        <v>171</v>
      </c>
      <c r="B70" s="183"/>
      <c r="C70" s="183"/>
      <c r="D70" s="176" t="s">
        <v>172</v>
      </c>
      <c r="E70" s="185"/>
      <c r="F70" s="186"/>
      <c r="G70" s="186"/>
      <c r="H70" s="186"/>
      <c r="I70" s="186"/>
      <c r="J70" s="178">
        <f>J71+J73+J75+J78</f>
        <v>500000</v>
      </c>
      <c r="K70" s="178"/>
      <c r="L70" s="178"/>
      <c r="M70" s="178"/>
      <c r="N70" s="178"/>
      <c r="O70" s="178"/>
      <c r="P70" s="178"/>
      <c r="Q70" s="178"/>
      <c r="R70" s="178">
        <f>R71+R73+R75+R78</f>
        <v>19144.39</v>
      </c>
      <c r="S70" s="179">
        <f>R70/J70</f>
        <v>0.03828878</v>
      </c>
      <c r="T70" s="180"/>
    </row>
    <row r="71" spans="1:20" ht="90">
      <c r="A71" s="196" t="s">
        <v>251</v>
      </c>
      <c r="B71" s="201"/>
      <c r="C71" s="201"/>
      <c r="D71" s="202" t="s">
        <v>250</v>
      </c>
      <c r="E71" s="201"/>
      <c r="F71" s="201"/>
      <c r="G71" s="201"/>
      <c r="H71" s="201"/>
      <c r="I71" s="201"/>
      <c r="J71" s="203">
        <f>J72</f>
        <v>100000</v>
      </c>
      <c r="K71" s="201"/>
      <c r="L71" s="201"/>
      <c r="M71" s="201"/>
      <c r="N71" s="201"/>
      <c r="O71" s="201"/>
      <c r="P71" s="201"/>
      <c r="Q71" s="201"/>
      <c r="R71" s="203">
        <f>R72</f>
        <v>19144.39</v>
      </c>
      <c r="S71" s="187">
        <f t="shared" si="1"/>
        <v>0.1914439</v>
      </c>
      <c r="T71" s="201"/>
    </row>
    <row r="72" spans="1:20" ht="120">
      <c r="A72" s="196" t="s">
        <v>253</v>
      </c>
      <c r="B72" s="183"/>
      <c r="C72" s="183"/>
      <c r="D72" s="202" t="s">
        <v>252</v>
      </c>
      <c r="E72" s="185"/>
      <c r="F72" s="186"/>
      <c r="G72" s="186"/>
      <c r="H72" s="186"/>
      <c r="I72" s="186"/>
      <c r="J72" s="186">
        <v>100000</v>
      </c>
      <c r="K72" s="186"/>
      <c r="L72" s="186"/>
      <c r="M72" s="186"/>
      <c r="N72" s="186"/>
      <c r="O72" s="186"/>
      <c r="P72" s="186"/>
      <c r="Q72" s="186"/>
      <c r="R72" s="186">
        <v>19144.39</v>
      </c>
      <c r="S72" s="187">
        <f t="shared" si="1"/>
        <v>0.1914439</v>
      </c>
      <c r="T72" s="180"/>
    </row>
    <row r="73" spans="1:20" ht="135">
      <c r="A73" s="196" t="s">
        <v>255</v>
      </c>
      <c r="B73" s="183"/>
      <c r="C73" s="183"/>
      <c r="D73" s="202" t="s">
        <v>254</v>
      </c>
      <c r="E73" s="185"/>
      <c r="F73" s="186"/>
      <c r="G73" s="186"/>
      <c r="H73" s="186"/>
      <c r="I73" s="186"/>
      <c r="J73" s="186">
        <f>J74</f>
        <v>250000</v>
      </c>
      <c r="K73" s="186"/>
      <c r="L73" s="186"/>
      <c r="M73" s="186"/>
      <c r="N73" s="186"/>
      <c r="O73" s="186"/>
      <c r="P73" s="186"/>
      <c r="Q73" s="186"/>
      <c r="R73" s="186">
        <f>R74</f>
        <v>0</v>
      </c>
      <c r="S73" s="187">
        <f t="shared" si="1"/>
        <v>0</v>
      </c>
      <c r="T73" s="180"/>
    </row>
    <row r="74" spans="1:20" ht="105">
      <c r="A74" s="196" t="s">
        <v>256</v>
      </c>
      <c r="B74" s="183"/>
      <c r="C74" s="183"/>
      <c r="D74" s="204" t="s">
        <v>258</v>
      </c>
      <c r="E74" s="185"/>
      <c r="F74" s="186"/>
      <c r="G74" s="186"/>
      <c r="H74" s="186"/>
      <c r="I74" s="186"/>
      <c r="J74" s="186">
        <v>250000</v>
      </c>
      <c r="K74" s="186"/>
      <c r="L74" s="186"/>
      <c r="M74" s="186"/>
      <c r="N74" s="186"/>
      <c r="O74" s="186"/>
      <c r="P74" s="186"/>
      <c r="Q74" s="186"/>
      <c r="R74" s="186">
        <v>0</v>
      </c>
      <c r="S74" s="187">
        <f t="shared" si="1"/>
        <v>0</v>
      </c>
      <c r="T74" s="180"/>
    </row>
    <row r="75" spans="1:20" ht="30">
      <c r="A75" s="197" t="s">
        <v>259</v>
      </c>
      <c r="B75" s="183"/>
      <c r="C75" s="183"/>
      <c r="D75" s="202" t="s">
        <v>257</v>
      </c>
      <c r="E75" s="185"/>
      <c r="F75" s="186"/>
      <c r="G75" s="186"/>
      <c r="H75" s="186"/>
      <c r="I75" s="186"/>
      <c r="J75" s="186">
        <f>J76+J77</f>
        <v>100000</v>
      </c>
      <c r="K75" s="186"/>
      <c r="L75" s="186"/>
      <c r="M75" s="186"/>
      <c r="N75" s="186"/>
      <c r="O75" s="186"/>
      <c r="P75" s="186"/>
      <c r="Q75" s="186"/>
      <c r="R75" s="186">
        <f>R76+R77</f>
        <v>0</v>
      </c>
      <c r="S75" s="187">
        <f t="shared" si="1"/>
        <v>0</v>
      </c>
      <c r="T75" s="180"/>
    </row>
    <row r="76" spans="1:20" ht="180">
      <c r="A76" s="193" t="s">
        <v>261</v>
      </c>
      <c r="B76" s="190"/>
      <c r="C76" s="190"/>
      <c r="D76" s="202" t="s">
        <v>260</v>
      </c>
      <c r="E76" s="190"/>
      <c r="F76" s="190"/>
      <c r="G76" s="190"/>
      <c r="H76" s="190"/>
      <c r="I76" s="190"/>
      <c r="J76" s="194">
        <v>90000</v>
      </c>
      <c r="K76" s="190"/>
      <c r="L76" s="190"/>
      <c r="M76" s="190"/>
      <c r="N76" s="190"/>
      <c r="O76" s="190"/>
      <c r="P76" s="190"/>
      <c r="Q76" s="190"/>
      <c r="R76" s="194">
        <v>0</v>
      </c>
      <c r="S76" s="187">
        <f t="shared" si="1"/>
        <v>0</v>
      </c>
      <c r="T76" s="190"/>
    </row>
    <row r="77" spans="1:20" ht="120">
      <c r="A77" s="205" t="s">
        <v>262</v>
      </c>
      <c r="B77" s="190"/>
      <c r="C77" s="190"/>
      <c r="D77" s="202" t="s">
        <v>263</v>
      </c>
      <c r="E77" s="190"/>
      <c r="F77" s="190"/>
      <c r="G77" s="190"/>
      <c r="H77" s="190"/>
      <c r="I77" s="190"/>
      <c r="J77" s="194">
        <v>10000</v>
      </c>
      <c r="K77" s="190"/>
      <c r="L77" s="190"/>
      <c r="M77" s="190"/>
      <c r="N77" s="190"/>
      <c r="O77" s="190"/>
      <c r="P77" s="190"/>
      <c r="Q77" s="190"/>
      <c r="R77" s="194">
        <v>0</v>
      </c>
      <c r="S77" s="187">
        <f t="shared" si="1"/>
        <v>0</v>
      </c>
      <c r="T77" s="190"/>
    </row>
    <row r="78" spans="1:20" ht="63.75" customHeight="1">
      <c r="A78" s="193" t="s">
        <v>264</v>
      </c>
      <c r="B78" s="201"/>
      <c r="C78" s="201"/>
      <c r="D78" s="202" t="s">
        <v>265</v>
      </c>
      <c r="E78" s="201"/>
      <c r="F78" s="201"/>
      <c r="G78" s="201"/>
      <c r="H78" s="201"/>
      <c r="I78" s="201"/>
      <c r="J78" s="194">
        <v>50000</v>
      </c>
      <c r="K78" s="201"/>
      <c r="L78" s="201"/>
      <c r="M78" s="201"/>
      <c r="N78" s="201"/>
      <c r="O78" s="201"/>
      <c r="P78" s="201"/>
      <c r="Q78" s="201"/>
      <c r="R78" s="193">
        <v>0</v>
      </c>
      <c r="S78" s="193">
        <f t="shared" si="1"/>
        <v>0</v>
      </c>
      <c r="T78" s="201"/>
    </row>
    <row r="79" spans="1:20" ht="30">
      <c r="A79" s="181" t="s">
        <v>123</v>
      </c>
      <c r="B79" s="175">
        <v>10</v>
      </c>
      <c r="C79" s="175" t="s">
        <v>124</v>
      </c>
      <c r="D79" s="176" t="str">
        <f aca="true" t="shared" si="2" ref="D79:D85">IF(LEFT(C79,5)="000 8","X",C79)</f>
        <v>000 1 17 00000 00 0000 000</v>
      </c>
      <c r="E79" s="177">
        <v>15060353</v>
      </c>
      <c r="F79" s="178">
        <v>15060353</v>
      </c>
      <c r="G79" s="178"/>
      <c r="H79" s="178"/>
      <c r="I79" s="178"/>
      <c r="J79" s="178">
        <f>J82</f>
        <v>100000</v>
      </c>
      <c r="K79" s="178">
        <v>2447603</v>
      </c>
      <c r="L79" s="178"/>
      <c r="M79" s="178">
        <v>405170.82</v>
      </c>
      <c r="N79" s="178">
        <v>405170.82</v>
      </c>
      <c r="O79" s="178"/>
      <c r="P79" s="178"/>
      <c r="Q79" s="178"/>
      <c r="R79" s="178">
        <f>R80+R82</f>
        <v>0</v>
      </c>
      <c r="S79" s="179">
        <f aca="true" t="shared" si="3" ref="S79:S105">R79/J79</f>
        <v>0</v>
      </c>
      <c r="T79" s="180"/>
    </row>
    <row r="80" spans="1:20" ht="14.25">
      <c r="A80" s="182" t="s">
        <v>125</v>
      </c>
      <c r="B80" s="183">
        <v>10</v>
      </c>
      <c r="C80" s="183" t="s">
        <v>126</v>
      </c>
      <c r="D80" s="184" t="str">
        <f t="shared" si="2"/>
        <v>000 1 17 01000 00 0000 180</v>
      </c>
      <c r="E80" s="185"/>
      <c r="F80" s="186"/>
      <c r="G80" s="186"/>
      <c r="H80" s="186"/>
      <c r="I80" s="186"/>
      <c r="J80" s="186"/>
      <c r="K80" s="186"/>
      <c r="L80" s="186"/>
      <c r="M80" s="186">
        <v>13000</v>
      </c>
      <c r="N80" s="186">
        <v>13000</v>
      </c>
      <c r="O80" s="186"/>
      <c r="P80" s="186"/>
      <c r="Q80" s="186"/>
      <c r="R80" s="186">
        <f>R81</f>
        <v>0</v>
      </c>
      <c r="S80" s="187"/>
      <c r="T80" s="180"/>
    </row>
    <row r="81" spans="1:20" ht="42.75">
      <c r="A81" s="182" t="s">
        <v>246</v>
      </c>
      <c r="B81" s="183">
        <v>10</v>
      </c>
      <c r="C81" s="183" t="s">
        <v>127</v>
      </c>
      <c r="D81" s="183" t="s">
        <v>247</v>
      </c>
      <c r="E81" s="185"/>
      <c r="F81" s="186"/>
      <c r="G81" s="186"/>
      <c r="H81" s="186"/>
      <c r="I81" s="186"/>
      <c r="J81" s="186">
        <v>0</v>
      </c>
      <c r="K81" s="186"/>
      <c r="L81" s="186"/>
      <c r="M81" s="186">
        <v>13000</v>
      </c>
      <c r="N81" s="186">
        <v>13000</v>
      </c>
      <c r="O81" s="186"/>
      <c r="P81" s="186"/>
      <c r="Q81" s="186"/>
      <c r="R81" s="186">
        <v>0</v>
      </c>
      <c r="S81" s="187"/>
      <c r="T81" s="180"/>
    </row>
    <row r="82" spans="1:20" ht="14.25">
      <c r="A82" s="182" t="s">
        <v>128</v>
      </c>
      <c r="B82" s="183">
        <v>10</v>
      </c>
      <c r="C82" s="183" t="s">
        <v>129</v>
      </c>
      <c r="D82" s="184" t="str">
        <f t="shared" si="2"/>
        <v>000 1 17 05000 00 0000 180</v>
      </c>
      <c r="E82" s="185">
        <v>15060353</v>
      </c>
      <c r="F82" s="186">
        <v>15060353</v>
      </c>
      <c r="G82" s="186"/>
      <c r="H82" s="186"/>
      <c r="I82" s="186"/>
      <c r="J82" s="186">
        <f>J83</f>
        <v>100000</v>
      </c>
      <c r="K82" s="186">
        <v>2447603</v>
      </c>
      <c r="L82" s="186"/>
      <c r="M82" s="186">
        <v>392170.82</v>
      </c>
      <c r="N82" s="186">
        <v>392170.82</v>
      </c>
      <c r="O82" s="186"/>
      <c r="P82" s="186"/>
      <c r="Q82" s="186"/>
      <c r="R82" s="186">
        <f>R83</f>
        <v>0</v>
      </c>
      <c r="S82" s="187">
        <f>R82/J82</f>
        <v>0</v>
      </c>
      <c r="T82" s="180"/>
    </row>
    <row r="83" spans="1:20" ht="28.5">
      <c r="A83" s="182" t="s">
        <v>248</v>
      </c>
      <c r="B83" s="183">
        <v>10</v>
      </c>
      <c r="C83" s="183" t="s">
        <v>130</v>
      </c>
      <c r="D83" s="183" t="s">
        <v>249</v>
      </c>
      <c r="E83" s="185">
        <v>2447603</v>
      </c>
      <c r="F83" s="186">
        <v>2447603</v>
      </c>
      <c r="G83" s="186"/>
      <c r="H83" s="186"/>
      <c r="I83" s="186"/>
      <c r="J83" s="186">
        <v>100000</v>
      </c>
      <c r="K83" s="186">
        <v>2447603</v>
      </c>
      <c r="L83" s="186"/>
      <c r="M83" s="186">
        <v>96073.82</v>
      </c>
      <c r="N83" s="186">
        <v>96073.82</v>
      </c>
      <c r="O83" s="186"/>
      <c r="P83" s="186"/>
      <c r="Q83" s="186"/>
      <c r="R83" s="186">
        <v>0</v>
      </c>
      <c r="S83" s="187">
        <f>R83/J83</f>
        <v>0</v>
      </c>
      <c r="T83" s="180"/>
    </row>
    <row r="84" spans="1:20" ht="30">
      <c r="A84" s="181" t="s">
        <v>131</v>
      </c>
      <c r="B84" s="175">
        <v>10</v>
      </c>
      <c r="C84" s="175" t="s">
        <v>132</v>
      </c>
      <c r="D84" s="176" t="str">
        <f t="shared" si="2"/>
        <v>000 2 00 00000 00 0000 000</v>
      </c>
      <c r="E84" s="177">
        <v>10000000</v>
      </c>
      <c r="F84" s="178">
        <v>10000000</v>
      </c>
      <c r="G84" s="178"/>
      <c r="H84" s="178"/>
      <c r="I84" s="178"/>
      <c r="J84" s="178">
        <f>J85</f>
        <v>32879094.839999996</v>
      </c>
      <c r="K84" s="178">
        <v>80372516</v>
      </c>
      <c r="L84" s="178"/>
      <c r="M84" s="178">
        <v>304379.35</v>
      </c>
      <c r="N84" s="178">
        <v>304379.35</v>
      </c>
      <c r="O84" s="178"/>
      <c r="P84" s="178"/>
      <c r="Q84" s="178"/>
      <c r="R84" s="178">
        <f>R85</f>
        <v>14509296.6</v>
      </c>
      <c r="S84" s="179">
        <f t="shared" si="3"/>
        <v>0.4412924586460423</v>
      </c>
      <c r="T84" s="180"/>
    </row>
    <row r="85" spans="1:20" ht="57">
      <c r="A85" s="182" t="s">
        <v>133</v>
      </c>
      <c r="B85" s="183">
        <v>10</v>
      </c>
      <c r="C85" s="183" t="s">
        <v>134</v>
      </c>
      <c r="D85" s="184" t="str">
        <f t="shared" si="2"/>
        <v>000 2 02 00000 00 0000 000</v>
      </c>
      <c r="E85" s="185"/>
      <c r="F85" s="186"/>
      <c r="G85" s="186"/>
      <c r="H85" s="186"/>
      <c r="I85" s="186"/>
      <c r="J85" s="186">
        <f>J86+J90+J94+J103+J88</f>
        <v>32879094.839999996</v>
      </c>
      <c r="K85" s="186">
        <v>80372516</v>
      </c>
      <c r="L85" s="186"/>
      <c r="M85" s="186"/>
      <c r="N85" s="186"/>
      <c r="O85" s="186"/>
      <c r="P85" s="186"/>
      <c r="Q85" s="186"/>
      <c r="R85" s="186">
        <f>R86+R90+R94+R103</f>
        <v>14509296.6</v>
      </c>
      <c r="S85" s="187">
        <f t="shared" si="3"/>
        <v>0.4412924586460423</v>
      </c>
      <c r="T85" s="180"/>
    </row>
    <row r="86" spans="1:20" ht="51.75" customHeight="1">
      <c r="A86" s="182" t="s">
        <v>135</v>
      </c>
      <c r="B86" s="183">
        <v>10</v>
      </c>
      <c r="C86" s="183" t="s">
        <v>136</v>
      </c>
      <c r="D86" s="202" t="s">
        <v>267</v>
      </c>
      <c r="E86" s="185"/>
      <c r="F86" s="186"/>
      <c r="G86" s="186"/>
      <c r="H86" s="186"/>
      <c r="I86" s="186"/>
      <c r="J86" s="186">
        <f>J87</f>
        <v>1424000</v>
      </c>
      <c r="K86" s="186">
        <v>25788000</v>
      </c>
      <c r="L86" s="186"/>
      <c r="M86" s="186"/>
      <c r="N86" s="186"/>
      <c r="O86" s="186"/>
      <c r="P86" s="186"/>
      <c r="Q86" s="186"/>
      <c r="R86" s="186">
        <f>R87</f>
        <v>1066500</v>
      </c>
      <c r="S86" s="187">
        <f t="shared" si="3"/>
        <v>0.7489466292134831</v>
      </c>
      <c r="T86" s="180"/>
    </row>
    <row r="87" spans="1:20" ht="28.5">
      <c r="A87" s="182" t="s">
        <v>182</v>
      </c>
      <c r="B87" s="183">
        <v>10</v>
      </c>
      <c r="C87" s="183" t="s">
        <v>137</v>
      </c>
      <c r="D87" s="202" t="s">
        <v>266</v>
      </c>
      <c r="E87" s="185"/>
      <c r="F87" s="186"/>
      <c r="G87" s="186"/>
      <c r="H87" s="186"/>
      <c r="I87" s="186"/>
      <c r="J87" s="186">
        <v>1424000</v>
      </c>
      <c r="K87" s="186">
        <v>25788000</v>
      </c>
      <c r="L87" s="186"/>
      <c r="M87" s="186"/>
      <c r="N87" s="186"/>
      <c r="O87" s="186"/>
      <c r="P87" s="186"/>
      <c r="Q87" s="186"/>
      <c r="R87" s="186">
        <v>1066500</v>
      </c>
      <c r="S87" s="187">
        <f t="shared" si="3"/>
        <v>0.7489466292134831</v>
      </c>
      <c r="T87" s="180"/>
    </row>
    <row r="88" spans="1:20" ht="45.75" thickBot="1">
      <c r="A88" s="206" t="s">
        <v>309</v>
      </c>
      <c r="B88" s="183"/>
      <c r="C88" s="183"/>
      <c r="D88" s="202" t="s">
        <v>306</v>
      </c>
      <c r="E88" s="185"/>
      <c r="F88" s="186"/>
      <c r="G88" s="186"/>
      <c r="H88" s="186"/>
      <c r="I88" s="186"/>
      <c r="J88" s="186">
        <f>J89</f>
        <v>3500000</v>
      </c>
      <c r="K88" s="186"/>
      <c r="L88" s="186"/>
      <c r="M88" s="186"/>
      <c r="N88" s="186"/>
      <c r="O88" s="186"/>
      <c r="P88" s="186"/>
      <c r="Q88" s="186"/>
      <c r="R88" s="186">
        <f>R89</f>
        <v>0</v>
      </c>
      <c r="S88" s="187">
        <f t="shared" si="3"/>
        <v>0</v>
      </c>
      <c r="T88" s="180"/>
    </row>
    <row r="89" spans="1:20" ht="60.75" thickBot="1">
      <c r="A89" s="206" t="s">
        <v>308</v>
      </c>
      <c r="B89" s="183"/>
      <c r="C89" s="183"/>
      <c r="D89" s="202" t="s">
        <v>307</v>
      </c>
      <c r="E89" s="185"/>
      <c r="F89" s="186"/>
      <c r="G89" s="186"/>
      <c r="H89" s="186"/>
      <c r="I89" s="186"/>
      <c r="J89" s="186">
        <v>3500000</v>
      </c>
      <c r="K89" s="186"/>
      <c r="L89" s="186"/>
      <c r="M89" s="186"/>
      <c r="N89" s="186"/>
      <c r="O89" s="186"/>
      <c r="P89" s="186"/>
      <c r="Q89" s="186"/>
      <c r="R89" s="186">
        <v>0</v>
      </c>
      <c r="S89" s="187">
        <f t="shared" si="3"/>
        <v>0</v>
      </c>
      <c r="T89" s="180"/>
    </row>
    <row r="90" spans="1:20" ht="62.25" customHeight="1">
      <c r="A90" s="182" t="s">
        <v>138</v>
      </c>
      <c r="B90" s="183">
        <v>10</v>
      </c>
      <c r="C90" s="183" t="s">
        <v>139</v>
      </c>
      <c r="D90" s="204" t="s">
        <v>268</v>
      </c>
      <c r="E90" s="185"/>
      <c r="F90" s="186"/>
      <c r="G90" s="186"/>
      <c r="H90" s="186"/>
      <c r="I90" s="186"/>
      <c r="J90" s="186">
        <f>J92+J91</f>
        <v>10722279.479999999</v>
      </c>
      <c r="K90" s="186">
        <v>22463116</v>
      </c>
      <c r="L90" s="186"/>
      <c r="M90" s="186"/>
      <c r="N90" s="186"/>
      <c r="O90" s="186"/>
      <c r="P90" s="186"/>
      <c r="Q90" s="186"/>
      <c r="R90" s="186">
        <f>R92</f>
        <v>1872390</v>
      </c>
      <c r="S90" s="187">
        <f t="shared" si="3"/>
        <v>0.17462611411057904</v>
      </c>
      <c r="T90" s="180"/>
    </row>
    <row r="91" spans="1:20" ht="62.25" customHeight="1">
      <c r="A91" s="182" t="s">
        <v>310</v>
      </c>
      <c r="B91" s="183"/>
      <c r="C91" s="183"/>
      <c r="D91" s="202" t="s">
        <v>311</v>
      </c>
      <c r="E91" s="185"/>
      <c r="F91" s="186"/>
      <c r="G91" s="186"/>
      <c r="H91" s="186"/>
      <c r="I91" s="186"/>
      <c r="J91" s="186">
        <v>1660641.36</v>
      </c>
      <c r="K91" s="186"/>
      <c r="L91" s="186"/>
      <c r="M91" s="186"/>
      <c r="N91" s="186"/>
      <c r="O91" s="186"/>
      <c r="P91" s="186"/>
      <c r="Q91" s="186"/>
      <c r="R91" s="186">
        <v>0</v>
      </c>
      <c r="S91" s="187">
        <f t="shared" si="3"/>
        <v>0</v>
      </c>
      <c r="T91" s="180"/>
    </row>
    <row r="92" spans="1:20" ht="15">
      <c r="A92" s="182" t="s">
        <v>140</v>
      </c>
      <c r="B92" s="183">
        <v>10</v>
      </c>
      <c r="C92" s="183" t="s">
        <v>141</v>
      </c>
      <c r="D92" s="202" t="s">
        <v>269</v>
      </c>
      <c r="E92" s="185"/>
      <c r="F92" s="186"/>
      <c r="G92" s="186"/>
      <c r="H92" s="186"/>
      <c r="I92" s="186"/>
      <c r="J92" s="186">
        <f>J93</f>
        <v>9061638.12</v>
      </c>
      <c r="K92" s="186">
        <v>22463116</v>
      </c>
      <c r="L92" s="186"/>
      <c r="M92" s="186"/>
      <c r="N92" s="186"/>
      <c r="O92" s="186"/>
      <c r="P92" s="186"/>
      <c r="Q92" s="186"/>
      <c r="R92" s="186">
        <f>R93</f>
        <v>1872390</v>
      </c>
      <c r="S92" s="187">
        <f t="shared" si="3"/>
        <v>0.20662820289274586</v>
      </c>
      <c r="T92" s="180"/>
    </row>
    <row r="93" spans="1:20" ht="28.5">
      <c r="A93" s="182" t="s">
        <v>142</v>
      </c>
      <c r="B93" s="183">
        <v>10</v>
      </c>
      <c r="C93" s="183" t="s">
        <v>143</v>
      </c>
      <c r="D93" s="202" t="s">
        <v>270</v>
      </c>
      <c r="E93" s="185"/>
      <c r="F93" s="186"/>
      <c r="G93" s="186"/>
      <c r="H93" s="186"/>
      <c r="I93" s="186"/>
      <c r="J93" s="186">
        <v>9061638.12</v>
      </c>
      <c r="K93" s="186">
        <v>22463116</v>
      </c>
      <c r="L93" s="186"/>
      <c r="M93" s="186"/>
      <c r="N93" s="186"/>
      <c r="O93" s="186"/>
      <c r="P93" s="186"/>
      <c r="Q93" s="186"/>
      <c r="R93" s="186">
        <v>1872390</v>
      </c>
      <c r="S93" s="187">
        <f t="shared" si="3"/>
        <v>0.20662820289274586</v>
      </c>
      <c r="T93" s="180"/>
    </row>
    <row r="94" spans="1:20" ht="42.75">
      <c r="A94" s="182" t="s">
        <v>144</v>
      </c>
      <c r="B94" s="183">
        <v>10</v>
      </c>
      <c r="C94" s="183" t="s">
        <v>145</v>
      </c>
      <c r="D94" s="207" t="s">
        <v>271</v>
      </c>
      <c r="E94" s="185"/>
      <c r="F94" s="186"/>
      <c r="G94" s="186"/>
      <c r="H94" s="186"/>
      <c r="I94" s="186"/>
      <c r="J94" s="208">
        <f>J97+J99+J101+J95</f>
        <v>779215.36</v>
      </c>
      <c r="K94" s="186">
        <v>30910800</v>
      </c>
      <c r="L94" s="186"/>
      <c r="M94" s="186"/>
      <c r="N94" s="186"/>
      <c r="O94" s="186"/>
      <c r="P94" s="186"/>
      <c r="Q94" s="186"/>
      <c r="R94" s="186">
        <f>R97+R99+R101+R95</f>
        <v>552190.36</v>
      </c>
      <c r="S94" s="187">
        <f t="shared" si="3"/>
        <v>0.7086492237524681</v>
      </c>
      <c r="T94" s="180"/>
    </row>
    <row r="95" spans="1:20" ht="57">
      <c r="A95" s="182" t="s">
        <v>173</v>
      </c>
      <c r="B95" s="183"/>
      <c r="C95" s="183"/>
      <c r="D95" s="112" t="s">
        <v>272</v>
      </c>
      <c r="E95" s="185"/>
      <c r="F95" s="186"/>
      <c r="G95" s="186"/>
      <c r="H95" s="186"/>
      <c r="I95" s="186"/>
      <c r="J95" s="186">
        <f>J96</f>
        <v>52815.36</v>
      </c>
      <c r="K95" s="186"/>
      <c r="L95" s="186"/>
      <c r="M95" s="186"/>
      <c r="N95" s="186"/>
      <c r="O95" s="186"/>
      <c r="P95" s="186"/>
      <c r="Q95" s="186"/>
      <c r="R95" s="186">
        <f>R96</f>
        <v>52815.36</v>
      </c>
      <c r="S95" s="187">
        <f t="shared" si="3"/>
        <v>1</v>
      </c>
      <c r="T95" s="180"/>
    </row>
    <row r="96" spans="1:20" ht="57">
      <c r="A96" s="111" t="s">
        <v>274</v>
      </c>
      <c r="B96" s="183"/>
      <c r="C96" s="183"/>
      <c r="D96" s="112" t="s">
        <v>273</v>
      </c>
      <c r="E96" s="185"/>
      <c r="F96" s="186"/>
      <c r="G96" s="186"/>
      <c r="H96" s="186"/>
      <c r="I96" s="186"/>
      <c r="J96" s="186">
        <v>52815.36</v>
      </c>
      <c r="K96" s="186"/>
      <c r="L96" s="186"/>
      <c r="M96" s="186"/>
      <c r="N96" s="186"/>
      <c r="O96" s="186"/>
      <c r="P96" s="186"/>
      <c r="Q96" s="186"/>
      <c r="R96" s="186">
        <v>52815.36</v>
      </c>
      <c r="S96" s="187">
        <f t="shared" si="3"/>
        <v>1</v>
      </c>
      <c r="T96" s="180"/>
    </row>
    <row r="97" spans="1:20" ht="57">
      <c r="A97" s="182" t="s">
        <v>146</v>
      </c>
      <c r="B97" s="183">
        <v>10</v>
      </c>
      <c r="C97" s="183" t="s">
        <v>147</v>
      </c>
      <c r="D97" s="112" t="s">
        <v>275</v>
      </c>
      <c r="E97" s="185"/>
      <c r="F97" s="186"/>
      <c r="G97" s="186"/>
      <c r="H97" s="186"/>
      <c r="I97" s="186"/>
      <c r="J97" s="186">
        <f>J98</f>
        <v>276100</v>
      </c>
      <c r="K97" s="186">
        <v>632600</v>
      </c>
      <c r="L97" s="186"/>
      <c r="M97" s="186"/>
      <c r="N97" s="186"/>
      <c r="O97" s="186"/>
      <c r="P97" s="186"/>
      <c r="Q97" s="186"/>
      <c r="R97" s="186">
        <f>R98</f>
        <v>207075</v>
      </c>
      <c r="S97" s="187">
        <f t="shared" si="3"/>
        <v>0.75</v>
      </c>
      <c r="T97" s="180"/>
    </row>
    <row r="98" spans="1:20" ht="71.25">
      <c r="A98" s="182" t="s">
        <v>277</v>
      </c>
      <c r="B98" s="183">
        <v>10</v>
      </c>
      <c r="C98" s="183" t="s">
        <v>148</v>
      </c>
      <c r="D98" s="112" t="s">
        <v>276</v>
      </c>
      <c r="E98" s="185"/>
      <c r="F98" s="186"/>
      <c r="G98" s="186"/>
      <c r="H98" s="186"/>
      <c r="I98" s="186"/>
      <c r="J98" s="186">
        <v>276100</v>
      </c>
      <c r="K98" s="186">
        <v>632600</v>
      </c>
      <c r="L98" s="186"/>
      <c r="M98" s="186"/>
      <c r="N98" s="186"/>
      <c r="O98" s="186"/>
      <c r="P98" s="186"/>
      <c r="Q98" s="186"/>
      <c r="R98" s="186">
        <v>207075</v>
      </c>
      <c r="S98" s="187">
        <f t="shared" si="3"/>
        <v>0.75</v>
      </c>
      <c r="T98" s="180"/>
    </row>
    <row r="99" spans="1:20" ht="71.25">
      <c r="A99" s="182" t="s">
        <v>149</v>
      </c>
      <c r="B99" s="183">
        <v>10</v>
      </c>
      <c r="C99" s="183" t="s">
        <v>150</v>
      </c>
      <c r="D99" s="112" t="s">
        <v>278</v>
      </c>
      <c r="E99" s="185"/>
      <c r="F99" s="186"/>
      <c r="G99" s="186"/>
      <c r="H99" s="186"/>
      <c r="I99" s="186"/>
      <c r="J99" s="186">
        <f>J100</f>
        <v>428000</v>
      </c>
      <c r="K99" s="186">
        <v>30190000</v>
      </c>
      <c r="L99" s="186"/>
      <c r="M99" s="186"/>
      <c r="N99" s="186"/>
      <c r="O99" s="186"/>
      <c r="P99" s="186"/>
      <c r="Q99" s="186"/>
      <c r="R99" s="186">
        <f>R100</f>
        <v>270000</v>
      </c>
      <c r="S99" s="187">
        <f t="shared" si="3"/>
        <v>0.6308411214953271</v>
      </c>
      <c r="T99" s="180"/>
    </row>
    <row r="100" spans="1:20" ht="71.25">
      <c r="A100" s="182" t="s">
        <v>279</v>
      </c>
      <c r="B100" s="183">
        <v>10</v>
      </c>
      <c r="C100" s="183" t="s">
        <v>151</v>
      </c>
      <c r="D100" s="112" t="s">
        <v>280</v>
      </c>
      <c r="E100" s="185"/>
      <c r="F100" s="186"/>
      <c r="G100" s="186"/>
      <c r="H100" s="186"/>
      <c r="I100" s="186"/>
      <c r="J100" s="186">
        <v>428000</v>
      </c>
      <c r="K100" s="186">
        <v>30190000</v>
      </c>
      <c r="L100" s="186"/>
      <c r="M100" s="186"/>
      <c r="N100" s="186"/>
      <c r="O100" s="186"/>
      <c r="P100" s="186"/>
      <c r="Q100" s="186"/>
      <c r="R100" s="186">
        <v>270000</v>
      </c>
      <c r="S100" s="187">
        <f t="shared" si="3"/>
        <v>0.6308411214953271</v>
      </c>
      <c r="T100" s="180"/>
    </row>
    <row r="101" spans="1:20" ht="57">
      <c r="A101" s="182" t="s">
        <v>152</v>
      </c>
      <c r="B101" s="183">
        <v>10</v>
      </c>
      <c r="C101" s="183" t="s">
        <v>153</v>
      </c>
      <c r="D101" s="112" t="s">
        <v>281</v>
      </c>
      <c r="E101" s="185"/>
      <c r="F101" s="186"/>
      <c r="G101" s="186"/>
      <c r="H101" s="186"/>
      <c r="I101" s="186"/>
      <c r="J101" s="186">
        <f>J102</f>
        <v>22300</v>
      </c>
      <c r="K101" s="186">
        <v>88200</v>
      </c>
      <c r="L101" s="186"/>
      <c r="M101" s="186"/>
      <c r="N101" s="186"/>
      <c r="O101" s="186"/>
      <c r="P101" s="186"/>
      <c r="Q101" s="186"/>
      <c r="R101" s="186">
        <f>R102</f>
        <v>22300</v>
      </c>
      <c r="S101" s="187">
        <f t="shared" si="3"/>
        <v>1</v>
      </c>
      <c r="T101" s="180"/>
    </row>
    <row r="102" spans="1:20" ht="57">
      <c r="A102" s="182" t="s">
        <v>283</v>
      </c>
      <c r="B102" s="183">
        <v>10</v>
      </c>
      <c r="C102" s="183" t="s">
        <v>154</v>
      </c>
      <c r="D102" s="112" t="s">
        <v>282</v>
      </c>
      <c r="E102" s="185"/>
      <c r="F102" s="186"/>
      <c r="G102" s="186"/>
      <c r="H102" s="186"/>
      <c r="I102" s="186"/>
      <c r="J102" s="186">
        <v>22300</v>
      </c>
      <c r="K102" s="186">
        <v>88200</v>
      </c>
      <c r="L102" s="186"/>
      <c r="M102" s="186"/>
      <c r="N102" s="186"/>
      <c r="O102" s="186"/>
      <c r="P102" s="186"/>
      <c r="Q102" s="186"/>
      <c r="R102" s="186">
        <v>22300</v>
      </c>
      <c r="S102" s="187">
        <f t="shared" si="3"/>
        <v>1</v>
      </c>
      <c r="T102" s="180"/>
    </row>
    <row r="103" spans="1:20" ht="14.25">
      <c r="A103" s="182" t="s">
        <v>184</v>
      </c>
      <c r="B103" s="183">
        <v>10</v>
      </c>
      <c r="C103" s="183" t="s">
        <v>0</v>
      </c>
      <c r="D103" s="112" t="s">
        <v>284</v>
      </c>
      <c r="E103" s="185"/>
      <c r="F103" s="186"/>
      <c r="G103" s="186"/>
      <c r="H103" s="186"/>
      <c r="I103" s="186"/>
      <c r="J103" s="186">
        <f>J104</f>
        <v>16453600</v>
      </c>
      <c r="K103" s="186">
        <v>1210600</v>
      </c>
      <c r="L103" s="186"/>
      <c r="M103" s="186"/>
      <c r="N103" s="186"/>
      <c r="O103" s="186"/>
      <c r="P103" s="186"/>
      <c r="Q103" s="186"/>
      <c r="R103" s="186">
        <f>R104</f>
        <v>11018216.24</v>
      </c>
      <c r="S103" s="187">
        <f t="shared" si="3"/>
        <v>0.6696538289492877</v>
      </c>
      <c r="T103" s="180"/>
    </row>
    <row r="104" spans="1:20" ht="28.5">
      <c r="A104" s="182" t="s">
        <v>183</v>
      </c>
      <c r="B104" s="183">
        <v>10</v>
      </c>
      <c r="C104" s="183" t="s">
        <v>1</v>
      </c>
      <c r="D104" s="112" t="s">
        <v>285</v>
      </c>
      <c r="E104" s="185"/>
      <c r="F104" s="186"/>
      <c r="G104" s="186"/>
      <c r="H104" s="186"/>
      <c r="I104" s="186"/>
      <c r="J104" s="186">
        <f>J105</f>
        <v>16453600</v>
      </c>
      <c r="K104" s="186">
        <v>1210600</v>
      </c>
      <c r="L104" s="186"/>
      <c r="M104" s="186"/>
      <c r="N104" s="186"/>
      <c r="O104" s="186"/>
      <c r="P104" s="186"/>
      <c r="Q104" s="186"/>
      <c r="R104" s="209">
        <f>R105</f>
        <v>11018216.24</v>
      </c>
      <c r="S104" s="187">
        <f t="shared" si="3"/>
        <v>0.6696538289492877</v>
      </c>
      <c r="T104" s="180"/>
    </row>
    <row r="105" spans="1:20" ht="42.75">
      <c r="A105" s="111" t="s">
        <v>287</v>
      </c>
      <c r="B105" s="183">
        <v>10</v>
      </c>
      <c r="C105" s="183" t="s">
        <v>2</v>
      </c>
      <c r="D105" s="112" t="s">
        <v>286</v>
      </c>
      <c r="E105" s="185"/>
      <c r="F105" s="186"/>
      <c r="G105" s="186"/>
      <c r="H105" s="186"/>
      <c r="I105" s="186"/>
      <c r="J105" s="186">
        <v>16453600</v>
      </c>
      <c r="K105" s="186">
        <v>1210600</v>
      </c>
      <c r="L105" s="186"/>
      <c r="M105" s="186"/>
      <c r="N105" s="186"/>
      <c r="O105" s="186"/>
      <c r="P105" s="186"/>
      <c r="Q105" s="186"/>
      <c r="R105" s="186">
        <v>11018216.24</v>
      </c>
      <c r="S105" s="187">
        <f t="shared" si="3"/>
        <v>0.6696538289492877</v>
      </c>
      <c r="T105" s="180"/>
    </row>
    <row r="106" spans="1:20" ht="14.25">
      <c r="A106" s="182" t="s">
        <v>3</v>
      </c>
      <c r="B106" s="183">
        <v>20</v>
      </c>
      <c r="C106" s="183" t="s">
        <v>4</v>
      </c>
      <c r="D106" s="184" t="str">
        <f>IF(LEFT(C106,5)="000 8","X",C106)</f>
        <v>X</v>
      </c>
      <c r="E106" s="185">
        <v>474562516</v>
      </c>
      <c r="F106" s="186">
        <v>474562516</v>
      </c>
      <c r="G106" s="186"/>
      <c r="H106" s="186"/>
      <c r="I106" s="186"/>
      <c r="J106" s="186">
        <f>J84</f>
        <v>32879094.839999996</v>
      </c>
      <c r="K106" s="186">
        <v>80372516</v>
      </c>
      <c r="L106" s="186"/>
      <c r="M106" s="186">
        <v>118356888.95</v>
      </c>
      <c r="N106" s="186">
        <v>118356888.95</v>
      </c>
      <c r="O106" s="186"/>
      <c r="P106" s="186"/>
      <c r="Q106" s="186"/>
      <c r="R106" s="186">
        <f>R84</f>
        <v>14509296.6</v>
      </c>
      <c r="S106" s="187">
        <f>R106/J106</f>
        <v>0.4412924586460423</v>
      </c>
      <c r="T106" s="180"/>
    </row>
    <row r="107" spans="1:20" ht="28.5">
      <c r="A107" s="182" t="s">
        <v>175</v>
      </c>
      <c r="B107" s="183">
        <v>22</v>
      </c>
      <c r="C107" s="183" t="s">
        <v>5</v>
      </c>
      <c r="D107" s="184" t="str">
        <f>IF(LEFT(C107,5)="000 8","X",C107)</f>
        <v>X</v>
      </c>
      <c r="E107" s="185">
        <v>474562516</v>
      </c>
      <c r="F107" s="186">
        <v>474562516</v>
      </c>
      <c r="G107" s="186"/>
      <c r="H107" s="186"/>
      <c r="I107" s="186"/>
      <c r="J107" s="186">
        <f>J106</f>
        <v>32879094.839999996</v>
      </c>
      <c r="K107" s="186">
        <v>80372516</v>
      </c>
      <c r="L107" s="186"/>
      <c r="M107" s="186">
        <v>118356888.95</v>
      </c>
      <c r="N107" s="186">
        <v>118356888.95</v>
      </c>
      <c r="O107" s="186"/>
      <c r="P107" s="186"/>
      <c r="Q107" s="186"/>
      <c r="R107" s="186">
        <f>R106</f>
        <v>14509296.6</v>
      </c>
      <c r="S107" s="187">
        <f>R107/J107</f>
        <v>0.4412924586460423</v>
      </c>
      <c r="T107" s="180"/>
    </row>
    <row r="108" spans="1:20" ht="14.25">
      <c r="A108" s="210"/>
      <c r="B108" s="211"/>
      <c r="C108" s="211"/>
      <c r="D108" s="212"/>
      <c r="E108" s="213"/>
      <c r="F108" s="213"/>
      <c r="G108" s="213"/>
      <c r="H108" s="213"/>
      <c r="I108" s="213"/>
      <c r="J108" s="213"/>
      <c r="K108" s="213"/>
      <c r="L108" s="213"/>
      <c r="M108" s="213"/>
      <c r="N108" s="214"/>
      <c r="O108" s="214"/>
      <c r="P108" s="214"/>
      <c r="Q108" s="214"/>
      <c r="R108" s="214"/>
      <c r="S108" s="214"/>
      <c r="T108" s="214"/>
    </row>
  </sheetData>
  <sheetProtection/>
  <mergeCells count="11">
    <mergeCell ref="A23:S23"/>
    <mergeCell ref="R18:S18"/>
    <mergeCell ref="E2:Q4"/>
    <mergeCell ref="B8:Q8"/>
    <mergeCell ref="R16:S16"/>
    <mergeCell ref="J17:S17"/>
    <mergeCell ref="A26:A27"/>
    <mergeCell ref="D26:D27"/>
    <mergeCell ref="A25:S25"/>
    <mergeCell ref="A21:S21"/>
    <mergeCell ref="A22:S22"/>
  </mergeCells>
  <printOptions/>
  <pageMargins left="0.7874015748031497" right="0.3937007874015748" top="0.5511811023622047" bottom="0.5905511811023623" header="0.1968503937007874" footer="0.1968503937007874"/>
  <pageSetup fitToHeight="10"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zoomScale="90" zoomScaleNormal="90" zoomScalePageLayoutView="0" workbookViewId="0" topLeftCell="A1">
      <selection activeCell="E37" sqref="E37"/>
    </sheetView>
  </sheetViews>
  <sheetFormatPr defaultColWidth="9.00390625" defaultRowHeight="12.75"/>
  <cols>
    <col min="1" max="1" width="6.00390625" style="63" customWidth="1"/>
    <col min="2" max="2" width="10.25390625" style="63" customWidth="1"/>
    <col min="3" max="3" width="72.25390625" style="66" customWidth="1"/>
    <col min="4" max="4" width="16.75390625" style="66" customWidth="1"/>
    <col min="5" max="5" width="16.00390625" style="66" customWidth="1"/>
    <col min="6" max="6" width="13.375" style="59" customWidth="1"/>
    <col min="7" max="7" width="12.125" style="59" bestFit="1" customWidth="1"/>
    <col min="8" max="8" width="9.625" style="59" bestFit="1" customWidth="1"/>
    <col min="9" max="9" width="12.125" style="59" bestFit="1" customWidth="1"/>
    <col min="10" max="10" width="11.125" style="59" bestFit="1" customWidth="1"/>
    <col min="11" max="11" width="13.25390625" style="54" bestFit="1" customWidth="1"/>
    <col min="12" max="16384" width="9.125" style="54" customWidth="1"/>
  </cols>
  <sheetData>
    <row r="1" spans="1:12" s="37" customFormat="1" ht="15.75">
      <c r="A1" s="114"/>
      <c r="B1" s="102"/>
      <c r="C1" s="102"/>
      <c r="D1" s="102"/>
      <c r="E1" s="102"/>
      <c r="F1" s="103" t="s">
        <v>158</v>
      </c>
      <c r="G1" s="54"/>
      <c r="H1" s="54"/>
      <c r="I1" s="54"/>
      <c r="J1" s="54"/>
      <c r="K1" s="54"/>
      <c r="L1" s="54"/>
    </row>
    <row r="2" spans="1:12" s="37" customFormat="1" ht="15.75">
      <c r="A2" s="114"/>
      <c r="B2" s="102"/>
      <c r="C2" s="233" t="s">
        <v>203</v>
      </c>
      <c r="D2" s="233"/>
      <c r="E2" s="233"/>
      <c r="F2" s="233"/>
      <c r="G2" s="54"/>
      <c r="H2" s="54"/>
      <c r="I2" s="54"/>
      <c r="J2" s="54"/>
      <c r="K2" s="54"/>
      <c r="L2" s="54"/>
    </row>
    <row r="3" spans="1:12" s="37" customFormat="1" ht="15.75">
      <c r="A3" s="114"/>
      <c r="B3" s="102"/>
      <c r="C3" s="233" t="s">
        <v>161</v>
      </c>
      <c r="D3" s="233"/>
      <c r="E3" s="233"/>
      <c r="F3" s="233"/>
      <c r="G3" s="54"/>
      <c r="H3" s="54"/>
      <c r="I3" s="54"/>
      <c r="J3" s="54"/>
      <c r="K3" s="54"/>
      <c r="L3" s="54"/>
    </row>
    <row r="4" spans="1:12" s="37" customFormat="1" ht="15.75">
      <c r="A4" s="114"/>
      <c r="B4" s="234" t="s">
        <v>313</v>
      </c>
      <c r="C4" s="234"/>
      <c r="D4" s="234"/>
      <c r="E4" s="234"/>
      <c r="F4" s="234"/>
      <c r="G4" s="54"/>
      <c r="H4" s="54"/>
      <c r="I4" s="54"/>
      <c r="J4" s="54"/>
      <c r="K4" s="54"/>
      <c r="L4" s="54"/>
    </row>
    <row r="5" spans="1:12" s="37" customFormat="1" ht="18.75">
      <c r="A5" s="235" t="s">
        <v>9</v>
      </c>
      <c r="B5" s="235"/>
      <c r="C5" s="235"/>
      <c r="D5" s="235"/>
      <c r="E5" s="235"/>
      <c r="F5" s="235"/>
      <c r="G5" s="54"/>
      <c r="H5" s="54"/>
      <c r="I5" s="54"/>
      <c r="J5" s="54"/>
      <c r="K5" s="54"/>
      <c r="L5" s="54"/>
    </row>
    <row r="6" spans="1:12" s="42" customFormat="1" ht="15" customHeight="1">
      <c r="A6" s="232" t="s">
        <v>165</v>
      </c>
      <c r="B6" s="232"/>
      <c r="C6" s="232"/>
      <c r="D6" s="232"/>
      <c r="E6" s="232"/>
      <c r="F6" s="232"/>
      <c r="G6" s="45"/>
      <c r="H6" s="45"/>
      <c r="I6" s="45"/>
      <c r="J6" s="45"/>
      <c r="K6" s="45"/>
      <c r="L6" s="45"/>
    </row>
    <row r="7" spans="1:12" s="42" customFormat="1" ht="15" customHeight="1">
      <c r="A7" s="232" t="s">
        <v>318</v>
      </c>
      <c r="B7" s="232"/>
      <c r="C7" s="232"/>
      <c r="D7" s="232"/>
      <c r="E7" s="232"/>
      <c r="F7" s="232"/>
      <c r="G7" s="45"/>
      <c r="H7" s="45"/>
      <c r="I7" s="45"/>
      <c r="J7" s="45"/>
      <c r="K7" s="45"/>
      <c r="L7" s="45"/>
    </row>
    <row r="8" spans="1:12" s="42" customFormat="1" ht="15" customHeight="1">
      <c r="A8" s="232" t="s">
        <v>10</v>
      </c>
      <c r="B8" s="232"/>
      <c r="C8" s="232"/>
      <c r="D8" s="232"/>
      <c r="E8" s="232"/>
      <c r="F8" s="232"/>
      <c r="G8" s="45"/>
      <c r="H8" s="45"/>
      <c r="I8" s="45"/>
      <c r="J8" s="45"/>
      <c r="K8" s="45"/>
      <c r="L8" s="45"/>
    </row>
    <row r="9" spans="1:12" s="42" customFormat="1" ht="15" customHeight="1">
      <c r="A9" s="115"/>
      <c r="B9" s="115"/>
      <c r="C9" s="115"/>
      <c r="D9" s="115"/>
      <c r="E9" s="115"/>
      <c r="F9" s="115"/>
      <c r="G9" s="45"/>
      <c r="H9" s="45"/>
      <c r="I9" s="45"/>
      <c r="J9" s="45"/>
      <c r="K9" s="45"/>
      <c r="L9" s="45"/>
    </row>
    <row r="10" spans="1:12" s="42" customFormat="1" ht="15" customHeight="1">
      <c r="A10" s="116"/>
      <c r="B10" s="116"/>
      <c r="C10" s="116"/>
      <c r="D10" s="116"/>
      <c r="E10" s="116"/>
      <c r="F10" s="116"/>
      <c r="G10" s="45"/>
      <c r="H10" s="45"/>
      <c r="I10" s="45"/>
      <c r="J10" s="45"/>
      <c r="K10" s="45"/>
      <c r="L10" s="45"/>
    </row>
    <row r="11" spans="1:12" s="42" customFormat="1" ht="15" customHeight="1">
      <c r="A11" s="116"/>
      <c r="B11" s="116"/>
      <c r="C11" s="116"/>
      <c r="D11" s="116"/>
      <c r="E11" s="116"/>
      <c r="F11" s="116" t="s">
        <v>160</v>
      </c>
      <c r="G11" s="45"/>
      <c r="H11" s="45"/>
      <c r="I11" s="45"/>
      <c r="J11" s="45"/>
      <c r="K11" s="45"/>
      <c r="L11" s="45"/>
    </row>
    <row r="12" spans="1:12" s="43" customFormat="1" ht="46.5" customHeight="1">
      <c r="A12" s="117" t="s">
        <v>11</v>
      </c>
      <c r="B12" s="77" t="s">
        <v>12</v>
      </c>
      <c r="C12" s="78"/>
      <c r="D12" s="78" t="s">
        <v>13</v>
      </c>
      <c r="E12" s="78" t="s">
        <v>63</v>
      </c>
      <c r="F12" s="77" t="s">
        <v>44</v>
      </c>
      <c r="G12" s="45"/>
      <c r="H12" s="45"/>
      <c r="I12" s="45"/>
      <c r="J12" s="45"/>
      <c r="K12" s="45"/>
      <c r="L12" s="45"/>
    </row>
    <row r="13" spans="1:12" s="44" customFormat="1" ht="15.75">
      <c r="A13" s="79">
        <v>1</v>
      </c>
      <c r="B13" s="80" t="s">
        <v>14</v>
      </c>
      <c r="C13" s="81" t="s">
        <v>6</v>
      </c>
      <c r="D13" s="82">
        <f>SUM(D14:D18)</f>
        <v>30601671.64</v>
      </c>
      <c r="E13" s="82">
        <f>SUM(E14:E18)</f>
        <v>20124345.96</v>
      </c>
      <c r="F13" s="83">
        <f>E13/D13</f>
        <v>0.6576224396086618</v>
      </c>
      <c r="G13" s="45"/>
      <c r="H13" s="45"/>
      <c r="I13" s="45"/>
      <c r="J13" s="45"/>
      <c r="K13" s="45"/>
      <c r="L13" s="45"/>
    </row>
    <row r="14" spans="1:6" s="45" customFormat="1" ht="28.5" customHeight="1">
      <c r="A14" s="89"/>
      <c r="B14" s="90" t="s">
        <v>15</v>
      </c>
      <c r="C14" s="91" t="s">
        <v>190</v>
      </c>
      <c r="D14" s="92">
        <v>2846093</v>
      </c>
      <c r="E14" s="93">
        <v>1912776.73</v>
      </c>
      <c r="F14" s="100">
        <f aca="true" t="shared" si="0" ref="F14:F41">E14/D14</f>
        <v>0.6720710567082664</v>
      </c>
    </row>
    <row r="15" spans="1:6" s="45" customFormat="1" ht="45.75" customHeight="1">
      <c r="A15" s="89"/>
      <c r="B15" s="90" t="s">
        <v>16</v>
      </c>
      <c r="C15" s="91" t="s">
        <v>191</v>
      </c>
      <c r="D15" s="92">
        <v>1653074</v>
      </c>
      <c r="E15" s="93">
        <v>951518.83</v>
      </c>
      <c r="F15" s="100">
        <f t="shared" si="0"/>
        <v>0.5756057079114425</v>
      </c>
    </row>
    <row r="16" spans="1:6" s="45" customFormat="1" ht="47.25">
      <c r="A16" s="89"/>
      <c r="B16" s="90" t="s">
        <v>17</v>
      </c>
      <c r="C16" s="91" t="s">
        <v>192</v>
      </c>
      <c r="D16" s="92">
        <v>16440456</v>
      </c>
      <c r="E16" s="93">
        <v>10419032.24</v>
      </c>
      <c r="F16" s="100">
        <f t="shared" si="0"/>
        <v>0.6337435068710989</v>
      </c>
    </row>
    <row r="17" spans="1:6" s="45" customFormat="1" ht="15.75">
      <c r="A17" s="89"/>
      <c r="B17" s="90" t="s">
        <v>18</v>
      </c>
      <c r="C17" s="91" t="s">
        <v>193</v>
      </c>
      <c r="D17" s="92">
        <v>100000</v>
      </c>
      <c r="E17" s="93">
        <v>0</v>
      </c>
      <c r="F17" s="100">
        <f t="shared" si="0"/>
        <v>0</v>
      </c>
    </row>
    <row r="18" spans="1:6" s="45" customFormat="1" ht="15.75">
      <c r="A18" s="89"/>
      <c r="B18" s="90" t="s">
        <v>174</v>
      </c>
      <c r="C18" s="91" t="s">
        <v>185</v>
      </c>
      <c r="D18" s="92">
        <v>9562048.64</v>
      </c>
      <c r="E18" s="93">
        <v>6841018.16</v>
      </c>
      <c r="F18" s="100">
        <f t="shared" si="0"/>
        <v>0.7154343611454376</v>
      </c>
    </row>
    <row r="19" spans="1:6" s="45" customFormat="1" ht="15.75">
      <c r="A19" s="84">
        <v>2</v>
      </c>
      <c r="B19" s="85" t="s">
        <v>166</v>
      </c>
      <c r="C19" s="75" t="s">
        <v>167</v>
      </c>
      <c r="D19" s="86">
        <f>D20</f>
        <v>276100</v>
      </c>
      <c r="E19" s="87">
        <f>E20</f>
        <v>168692.82</v>
      </c>
      <c r="F19" s="83">
        <f t="shared" si="0"/>
        <v>0.6109844983701558</v>
      </c>
    </row>
    <row r="20" spans="1:6" s="45" customFormat="1" ht="15.75">
      <c r="A20" s="89"/>
      <c r="B20" s="90" t="s">
        <v>168</v>
      </c>
      <c r="C20" s="76" t="s">
        <v>169</v>
      </c>
      <c r="D20" s="92">
        <v>276100</v>
      </c>
      <c r="E20" s="93">
        <v>168692.82</v>
      </c>
      <c r="F20" s="100">
        <f t="shared" si="0"/>
        <v>0.6109844983701558</v>
      </c>
    </row>
    <row r="21" spans="1:12" s="44" customFormat="1" ht="15.75">
      <c r="A21" s="79">
        <v>3</v>
      </c>
      <c r="B21" s="80" t="s">
        <v>19</v>
      </c>
      <c r="C21" s="88" t="s">
        <v>7</v>
      </c>
      <c r="D21" s="82">
        <f>D23+D22</f>
        <v>765336.08</v>
      </c>
      <c r="E21" s="82">
        <f>E23+E22</f>
        <v>569251.36</v>
      </c>
      <c r="F21" s="83">
        <f t="shared" si="0"/>
        <v>0.7437926616500297</v>
      </c>
      <c r="G21" s="45"/>
      <c r="H21" s="45"/>
      <c r="I21" s="45"/>
      <c r="J21" s="45"/>
      <c r="K21" s="45"/>
      <c r="L21" s="45"/>
    </row>
    <row r="22" spans="1:12" s="44" customFormat="1" ht="15.75">
      <c r="A22" s="79"/>
      <c r="B22" s="105" t="s">
        <v>204</v>
      </c>
      <c r="C22" s="106" t="s">
        <v>205</v>
      </c>
      <c r="D22" s="107">
        <v>91456.08</v>
      </c>
      <c r="E22" s="107">
        <v>55871.36</v>
      </c>
      <c r="F22" s="100">
        <f t="shared" si="0"/>
        <v>0.6109091926966473</v>
      </c>
      <c r="G22" s="45"/>
      <c r="H22" s="45"/>
      <c r="I22" s="45"/>
      <c r="J22" s="45"/>
      <c r="K22" s="45"/>
      <c r="L22" s="45"/>
    </row>
    <row r="23" spans="1:6" s="45" customFormat="1" ht="31.5">
      <c r="A23" s="89"/>
      <c r="B23" s="90" t="s">
        <v>20</v>
      </c>
      <c r="C23" s="91" t="s">
        <v>194</v>
      </c>
      <c r="D23" s="92">
        <v>673880</v>
      </c>
      <c r="E23" s="93">
        <v>513380</v>
      </c>
      <c r="F23" s="100">
        <f>E23/D23</f>
        <v>0.7618270315189648</v>
      </c>
    </row>
    <row r="24" spans="1:6" s="45" customFormat="1" ht="15.75">
      <c r="A24" s="84">
        <v>4</v>
      </c>
      <c r="B24" s="80" t="s">
        <v>195</v>
      </c>
      <c r="C24" s="75" t="s">
        <v>196</v>
      </c>
      <c r="D24" s="86">
        <f>D26+D25</f>
        <v>8702405.440000001</v>
      </c>
      <c r="E24" s="87">
        <f>E26+E25</f>
        <v>3930615.83</v>
      </c>
      <c r="F24" s="83">
        <f>E24/D24</f>
        <v>0.45167004193268195</v>
      </c>
    </row>
    <row r="25" spans="1:6" s="45" customFormat="1" ht="15.75">
      <c r="A25" s="84"/>
      <c r="B25" s="90" t="s">
        <v>206</v>
      </c>
      <c r="C25" s="108" t="s">
        <v>208</v>
      </c>
      <c r="D25" s="107">
        <v>7702405.44</v>
      </c>
      <c r="E25" s="109">
        <v>3858615.83</v>
      </c>
      <c r="F25" s="100">
        <f t="shared" si="0"/>
        <v>0.500962440896905</v>
      </c>
    </row>
    <row r="26" spans="1:6" s="45" customFormat="1" ht="15.75">
      <c r="A26" s="89"/>
      <c r="B26" s="90" t="s">
        <v>207</v>
      </c>
      <c r="C26" s="91" t="s">
        <v>197</v>
      </c>
      <c r="D26" s="92">
        <v>1000000</v>
      </c>
      <c r="E26" s="93">
        <v>72000</v>
      </c>
      <c r="F26" s="100">
        <f t="shared" si="0"/>
        <v>0.072</v>
      </c>
    </row>
    <row r="27" spans="1:12" s="44" customFormat="1" ht="15.75">
      <c r="A27" s="79">
        <v>5</v>
      </c>
      <c r="B27" s="80" t="s">
        <v>21</v>
      </c>
      <c r="C27" s="88" t="s">
        <v>8</v>
      </c>
      <c r="D27" s="82">
        <f>D28+D29+D30</f>
        <v>38426626.96</v>
      </c>
      <c r="E27" s="82">
        <f>E28+E29+E30</f>
        <v>8095664.140000001</v>
      </c>
      <c r="F27" s="83">
        <f t="shared" si="0"/>
        <v>0.21067850031248228</v>
      </c>
      <c r="G27" s="45"/>
      <c r="H27" s="45"/>
      <c r="I27" s="45"/>
      <c r="J27" s="45"/>
      <c r="K27" s="45"/>
      <c r="L27" s="45"/>
    </row>
    <row r="28" spans="1:12" s="44" customFormat="1" ht="15.75">
      <c r="A28" s="89"/>
      <c r="B28" s="90" t="s">
        <v>22</v>
      </c>
      <c r="C28" s="91" t="s">
        <v>186</v>
      </c>
      <c r="D28" s="92">
        <v>2500000</v>
      </c>
      <c r="E28" s="93">
        <v>2333472.58</v>
      </c>
      <c r="F28" s="100">
        <f t="shared" si="0"/>
        <v>0.933389032</v>
      </c>
      <c r="G28" s="45"/>
      <c r="H28" s="45"/>
      <c r="I28" s="45"/>
      <c r="J28" s="45"/>
      <c r="K28" s="45"/>
      <c r="L28" s="45"/>
    </row>
    <row r="29" spans="1:12" s="44" customFormat="1" ht="15.75">
      <c r="A29" s="89"/>
      <c r="B29" s="90" t="s">
        <v>23</v>
      </c>
      <c r="C29" s="91" t="s">
        <v>187</v>
      </c>
      <c r="D29" s="92">
        <v>26325974.84</v>
      </c>
      <c r="E29" s="93">
        <v>3776242.96</v>
      </c>
      <c r="F29" s="100">
        <f t="shared" si="0"/>
        <v>0.14344171423663032</v>
      </c>
      <c r="G29" s="45"/>
      <c r="H29" s="45"/>
      <c r="I29" s="45"/>
      <c r="J29" s="45"/>
      <c r="K29" s="45"/>
      <c r="L29" s="45"/>
    </row>
    <row r="30" spans="1:12" s="44" customFormat="1" ht="15.75">
      <c r="A30" s="89"/>
      <c r="B30" s="90" t="s">
        <v>288</v>
      </c>
      <c r="C30" s="91" t="s">
        <v>289</v>
      </c>
      <c r="D30" s="92">
        <v>9600652.12</v>
      </c>
      <c r="E30" s="93">
        <v>1985948.6</v>
      </c>
      <c r="F30" s="100">
        <f t="shared" si="0"/>
        <v>0.20685559430519188</v>
      </c>
      <c r="G30" s="45"/>
      <c r="H30" s="45"/>
      <c r="I30" s="45"/>
      <c r="J30" s="45"/>
      <c r="K30" s="45"/>
      <c r="L30" s="45"/>
    </row>
    <row r="31" spans="1:12" s="44" customFormat="1" ht="15.75">
      <c r="A31" s="79">
        <v>7</v>
      </c>
      <c r="B31" s="80" t="s">
        <v>24</v>
      </c>
      <c r="C31" s="88" t="s">
        <v>198</v>
      </c>
      <c r="D31" s="82">
        <f>D32</f>
        <v>28173407</v>
      </c>
      <c r="E31" s="82">
        <f>E32</f>
        <v>14234423.18</v>
      </c>
      <c r="F31" s="83">
        <f t="shared" si="0"/>
        <v>0.5052432309659957</v>
      </c>
      <c r="G31" s="45"/>
      <c r="H31" s="45"/>
      <c r="I31" s="45"/>
      <c r="J31" s="45"/>
      <c r="K31" s="45"/>
      <c r="L31" s="45"/>
    </row>
    <row r="32" spans="1:6" s="45" customFormat="1" ht="15.75">
      <c r="A32" s="89"/>
      <c r="B32" s="90" t="s">
        <v>25</v>
      </c>
      <c r="C32" s="91" t="s">
        <v>188</v>
      </c>
      <c r="D32" s="92">
        <v>28173407</v>
      </c>
      <c r="E32" s="93">
        <v>14234423.18</v>
      </c>
      <c r="F32" s="100">
        <f t="shared" si="0"/>
        <v>0.5052432309659957</v>
      </c>
    </row>
    <row r="33" spans="1:6" s="46" customFormat="1" ht="13.5" customHeight="1">
      <c r="A33" s="79">
        <v>8</v>
      </c>
      <c r="B33" s="80" t="s">
        <v>26</v>
      </c>
      <c r="C33" s="94" t="s">
        <v>30</v>
      </c>
      <c r="D33" s="82">
        <f>D35+D34+D36</f>
        <v>2002036.92</v>
      </c>
      <c r="E33" s="82">
        <f>E35+E34+E36</f>
        <v>1073134.08</v>
      </c>
      <c r="F33" s="83">
        <f t="shared" si="0"/>
        <v>0.5360211239261262</v>
      </c>
    </row>
    <row r="34" spans="1:6" s="46" customFormat="1" ht="31.5">
      <c r="A34" s="79"/>
      <c r="B34" s="105" t="s">
        <v>290</v>
      </c>
      <c r="C34" s="113" t="s">
        <v>291</v>
      </c>
      <c r="D34" s="107">
        <v>484036.92</v>
      </c>
      <c r="E34" s="107">
        <v>373900.17</v>
      </c>
      <c r="F34" s="100">
        <f t="shared" si="0"/>
        <v>0.7724620882225265</v>
      </c>
    </row>
    <row r="35" spans="1:6" s="45" customFormat="1" ht="15.75">
      <c r="A35" s="89"/>
      <c r="B35" s="90" t="s">
        <v>27</v>
      </c>
      <c r="C35" s="91" t="s">
        <v>189</v>
      </c>
      <c r="D35" s="92">
        <v>1088660</v>
      </c>
      <c r="E35" s="93">
        <v>489601.82</v>
      </c>
      <c r="F35" s="100">
        <f t="shared" si="0"/>
        <v>0.44972885933165546</v>
      </c>
    </row>
    <row r="36" spans="1:6" s="45" customFormat="1" ht="15.75">
      <c r="A36" s="89"/>
      <c r="B36" s="90" t="s">
        <v>292</v>
      </c>
      <c r="C36" s="118" t="s">
        <v>293</v>
      </c>
      <c r="D36" s="92">
        <v>429340</v>
      </c>
      <c r="E36" s="93">
        <v>209632.09</v>
      </c>
      <c r="F36" s="100">
        <f t="shared" si="0"/>
        <v>0.4882659197838543</v>
      </c>
    </row>
    <row r="37" spans="1:6" s="46" customFormat="1" ht="26.25">
      <c r="A37" s="79">
        <v>9</v>
      </c>
      <c r="B37" s="80" t="s">
        <v>295</v>
      </c>
      <c r="C37" s="119" t="s">
        <v>294</v>
      </c>
      <c r="D37" s="82">
        <f>D38</f>
        <v>22200</v>
      </c>
      <c r="E37" s="82">
        <f>E38</f>
        <v>16650</v>
      </c>
      <c r="F37" s="100">
        <f t="shared" si="0"/>
        <v>0.75</v>
      </c>
    </row>
    <row r="38" spans="1:6" s="45" customFormat="1" ht="15.75">
      <c r="A38" s="89"/>
      <c r="B38" s="90" t="s">
        <v>296</v>
      </c>
      <c r="C38" s="118" t="s">
        <v>297</v>
      </c>
      <c r="D38" s="92">
        <v>22200</v>
      </c>
      <c r="E38" s="93">
        <v>16650</v>
      </c>
      <c r="F38" s="100">
        <f t="shared" si="0"/>
        <v>0.75</v>
      </c>
    </row>
    <row r="39" spans="1:6" s="45" customFormat="1" ht="15.75">
      <c r="A39" s="84"/>
      <c r="B39" s="85"/>
      <c r="C39" s="95"/>
      <c r="D39" s="86"/>
      <c r="E39" s="87"/>
      <c r="F39" s="83"/>
    </row>
    <row r="40" spans="1:6" s="46" customFormat="1" ht="13.5" customHeight="1" hidden="1">
      <c r="A40" s="79"/>
      <c r="B40" s="80" t="s">
        <v>28</v>
      </c>
      <c r="C40" s="88" t="s">
        <v>29</v>
      </c>
      <c r="D40" s="96"/>
      <c r="E40" s="96">
        <v>12639659.58</v>
      </c>
      <c r="F40" s="97"/>
    </row>
    <row r="41" spans="1:12" s="49" customFormat="1" ht="15.75">
      <c r="A41" s="98"/>
      <c r="B41" s="99"/>
      <c r="C41" s="88" t="s">
        <v>170</v>
      </c>
      <c r="D41" s="101">
        <f>D13+D19+D21+D27+D31+D33+D37+D24</f>
        <v>108969784.04</v>
      </c>
      <c r="E41" s="101">
        <f>E13+E19+E21+E27+E31+E33+E37+E24</f>
        <v>48212777.37</v>
      </c>
      <c r="F41" s="83">
        <f t="shared" si="0"/>
        <v>0.4424417079903758</v>
      </c>
      <c r="G41" s="54"/>
      <c r="H41" s="54"/>
      <c r="I41" s="54"/>
      <c r="J41" s="54"/>
      <c r="K41" s="54"/>
      <c r="L41" s="54"/>
    </row>
    <row r="42" spans="1:10" ht="12.75">
      <c r="A42" s="50"/>
      <c r="B42" s="51"/>
      <c r="C42" s="52"/>
      <c r="D42" s="53"/>
      <c r="E42" s="52"/>
      <c r="F42" s="54"/>
      <c r="G42" s="54"/>
      <c r="H42" s="54"/>
      <c r="I42" s="54"/>
      <c r="J42" s="54"/>
    </row>
    <row r="43" spans="1:10" ht="12.75">
      <c r="A43" s="50"/>
      <c r="B43" s="51"/>
      <c r="C43" s="52"/>
      <c r="D43" s="52"/>
      <c r="E43" s="52"/>
      <c r="F43" s="54"/>
      <c r="G43" s="54"/>
      <c r="H43" s="54"/>
      <c r="I43" s="54"/>
      <c r="J43" s="54"/>
    </row>
    <row r="44" spans="1:10" ht="12.75">
      <c r="A44" s="50"/>
      <c r="B44" s="51"/>
      <c r="C44" s="52"/>
      <c r="D44" s="52"/>
      <c r="E44" s="52"/>
      <c r="F44" s="54"/>
      <c r="G44" s="54"/>
      <c r="H44" s="54"/>
      <c r="I44" s="54"/>
      <c r="J44" s="54"/>
    </row>
    <row r="45" spans="1:10" ht="12.75">
      <c r="A45" s="50"/>
      <c r="B45" s="50"/>
      <c r="C45" s="52"/>
      <c r="D45" s="52"/>
      <c r="E45" s="52"/>
      <c r="F45" s="54"/>
      <c r="G45" s="54"/>
      <c r="H45" s="54"/>
      <c r="I45" s="54"/>
      <c r="J45" s="54"/>
    </row>
    <row r="46" spans="1:10" ht="12.75">
      <c r="A46" s="50"/>
      <c r="B46" s="50"/>
      <c r="C46" s="52"/>
      <c r="D46" s="52"/>
      <c r="E46" s="52"/>
      <c r="F46" s="54"/>
      <c r="G46" s="54"/>
      <c r="H46" s="54"/>
      <c r="I46" s="54"/>
      <c r="J46" s="54"/>
    </row>
    <row r="47" spans="1:10" ht="12.75">
      <c r="A47" s="50"/>
      <c r="B47" s="50"/>
      <c r="C47" s="52"/>
      <c r="D47" s="52"/>
      <c r="E47" s="52"/>
      <c r="F47" s="54"/>
      <c r="G47" s="54"/>
      <c r="H47" s="54"/>
      <c r="I47" s="54"/>
      <c r="J47" s="54"/>
    </row>
    <row r="48" spans="1:10" ht="12.75">
      <c r="A48" s="50"/>
      <c r="B48" s="50"/>
      <c r="C48" s="52"/>
      <c r="D48" s="52"/>
      <c r="E48" s="52"/>
      <c r="F48" s="54"/>
      <c r="G48" s="54"/>
      <c r="H48" s="54"/>
      <c r="I48" s="54"/>
      <c r="J48" s="54"/>
    </row>
    <row r="49" spans="1:10" ht="12.75">
      <c r="A49" s="50"/>
      <c r="B49" s="50"/>
      <c r="C49" s="48"/>
      <c r="D49" s="48"/>
      <c r="E49" s="48"/>
      <c r="F49" s="54"/>
      <c r="G49" s="54"/>
      <c r="H49" s="54"/>
      <c r="I49" s="54"/>
      <c r="J49" s="54"/>
    </row>
    <row r="50" spans="1:10" ht="12.75">
      <c r="A50" s="50"/>
      <c r="B50" s="50"/>
      <c r="C50" s="55"/>
      <c r="D50" s="55"/>
      <c r="E50" s="55"/>
      <c r="F50" s="54"/>
      <c r="G50" s="54"/>
      <c r="H50" s="54"/>
      <c r="I50" s="54"/>
      <c r="J50" s="54"/>
    </row>
    <row r="51" spans="1:10" ht="12.75">
      <c r="A51" s="50"/>
      <c r="B51" s="50"/>
      <c r="C51" s="52"/>
      <c r="D51" s="52"/>
      <c r="E51" s="52"/>
      <c r="F51" s="54"/>
      <c r="G51" s="54"/>
      <c r="H51" s="54"/>
      <c r="I51" s="54"/>
      <c r="J51" s="54"/>
    </row>
    <row r="52" spans="1:10" ht="12.75">
      <c r="A52" s="50"/>
      <c r="B52" s="50"/>
      <c r="C52" s="52"/>
      <c r="D52" s="52"/>
      <c r="E52" s="52"/>
      <c r="F52" s="54"/>
      <c r="G52" s="54"/>
      <c r="H52" s="54"/>
      <c r="I52" s="54"/>
      <c r="J52" s="54"/>
    </row>
    <row r="53" spans="1:10" ht="39.75" customHeight="1">
      <c r="A53" s="50"/>
      <c r="B53" s="50"/>
      <c r="C53" s="55"/>
      <c r="D53" s="55"/>
      <c r="E53" s="55"/>
      <c r="F53" s="54"/>
      <c r="G53" s="54"/>
      <c r="H53" s="54"/>
      <c r="I53" s="54"/>
      <c r="J53" s="54"/>
    </row>
    <row r="54" spans="1:10" ht="12.75">
      <c r="A54" s="50"/>
      <c r="B54" s="50"/>
      <c r="C54" s="55"/>
      <c r="D54" s="55"/>
      <c r="E54" s="55"/>
      <c r="F54" s="54"/>
      <c r="G54" s="54"/>
      <c r="H54" s="54"/>
      <c r="I54" s="54"/>
      <c r="J54" s="54"/>
    </row>
    <row r="55" spans="1:10" ht="12.75">
      <c r="A55" s="50"/>
      <c r="B55" s="50"/>
      <c r="C55" s="55"/>
      <c r="D55" s="55"/>
      <c r="E55" s="55"/>
      <c r="F55" s="54"/>
      <c r="G55" s="54"/>
      <c r="H55" s="54"/>
      <c r="I55" s="54"/>
      <c r="J55" s="54"/>
    </row>
    <row r="56" spans="1:10" ht="12.75">
      <c r="A56" s="50"/>
      <c r="B56" s="50"/>
      <c r="C56" s="55"/>
      <c r="D56" s="55"/>
      <c r="E56" s="55"/>
      <c r="F56" s="54"/>
      <c r="G56" s="54"/>
      <c r="H56" s="54"/>
      <c r="I56" s="54"/>
      <c r="J56" s="54"/>
    </row>
    <row r="57" spans="1:10" ht="12.75">
      <c r="A57" s="50"/>
      <c r="B57" s="50"/>
      <c r="C57" s="55"/>
      <c r="D57" s="55"/>
      <c r="E57" s="55"/>
      <c r="F57" s="54"/>
      <c r="G57" s="54"/>
      <c r="H57" s="54"/>
      <c r="I57" s="54"/>
      <c r="J57" s="54"/>
    </row>
    <row r="58" spans="1:10" ht="12.75">
      <c r="A58" s="50"/>
      <c r="B58" s="50"/>
      <c r="C58" s="55"/>
      <c r="D58" s="55"/>
      <c r="E58" s="55"/>
      <c r="F58" s="54"/>
      <c r="G58" s="54"/>
      <c r="H58" s="54"/>
      <c r="I58" s="54"/>
      <c r="J58" s="54"/>
    </row>
    <row r="59" spans="1:10" ht="12.75">
      <c r="A59" s="50"/>
      <c r="B59" s="50"/>
      <c r="C59" s="55"/>
      <c r="D59" s="55"/>
      <c r="E59" s="55"/>
      <c r="F59" s="54"/>
      <c r="G59" s="54"/>
      <c r="H59" s="54"/>
      <c r="I59" s="54"/>
      <c r="J59" s="54"/>
    </row>
    <row r="60" spans="1:10" ht="12.75">
      <c r="A60" s="50"/>
      <c r="B60" s="50"/>
      <c r="C60" s="55"/>
      <c r="D60" s="55"/>
      <c r="E60" s="55"/>
      <c r="F60" s="54"/>
      <c r="G60" s="54"/>
      <c r="H60" s="54"/>
      <c r="I60" s="54"/>
      <c r="J60" s="54"/>
    </row>
    <row r="61" spans="1:10" ht="12.75">
      <c r="A61" s="50"/>
      <c r="B61" s="50"/>
      <c r="C61" s="55"/>
      <c r="D61" s="55"/>
      <c r="E61" s="55"/>
      <c r="F61" s="54"/>
      <c r="G61" s="54"/>
      <c r="H61" s="54"/>
      <c r="I61" s="54"/>
      <c r="J61" s="54"/>
    </row>
    <row r="62" spans="1:10" ht="12.75">
      <c r="A62" s="50"/>
      <c r="B62" s="50"/>
      <c r="C62" s="55"/>
      <c r="D62" s="55"/>
      <c r="E62" s="55"/>
      <c r="F62" s="54"/>
      <c r="G62" s="54"/>
      <c r="H62" s="54"/>
      <c r="I62" s="54"/>
      <c r="J62" s="54"/>
    </row>
    <row r="63" spans="1:10" ht="14.25" customHeight="1">
      <c r="A63" s="56"/>
      <c r="B63" s="50"/>
      <c r="C63" s="55"/>
      <c r="D63" s="55"/>
      <c r="E63" s="55"/>
      <c r="F63" s="54"/>
      <c r="G63" s="54"/>
      <c r="H63" s="54"/>
      <c r="I63" s="54"/>
      <c r="J63" s="54"/>
    </row>
    <row r="64" spans="1:10" ht="28.5" customHeight="1">
      <c r="A64" s="56"/>
      <c r="B64" s="50"/>
      <c r="C64" s="55"/>
      <c r="D64" s="55"/>
      <c r="E64" s="55"/>
      <c r="F64" s="54"/>
      <c r="G64" s="54"/>
      <c r="H64" s="54"/>
      <c r="I64" s="54"/>
      <c r="J64" s="54"/>
    </row>
    <row r="65" spans="1:10" ht="15" customHeight="1">
      <c r="A65" s="56"/>
      <c r="B65" s="50"/>
      <c r="C65" s="55"/>
      <c r="D65" s="55"/>
      <c r="E65" s="55"/>
      <c r="F65" s="54"/>
      <c r="G65" s="54"/>
      <c r="H65" s="54"/>
      <c r="I65" s="54"/>
      <c r="J65" s="54"/>
    </row>
    <row r="66" spans="1:12" s="49" customFormat="1" ht="12.75">
      <c r="A66" s="47"/>
      <c r="B66" s="47"/>
      <c r="C66" s="48"/>
      <c r="D66" s="48"/>
      <c r="E66" s="48"/>
      <c r="F66" s="54"/>
      <c r="G66" s="54"/>
      <c r="H66" s="54"/>
      <c r="I66" s="54"/>
      <c r="J66" s="54"/>
      <c r="K66" s="54"/>
      <c r="L66" s="54"/>
    </row>
    <row r="67" spans="1:12" s="49" customFormat="1" ht="12.75">
      <c r="A67" s="47"/>
      <c r="B67" s="47"/>
      <c r="C67" s="48"/>
      <c r="D67" s="48"/>
      <c r="E67" s="48"/>
      <c r="F67" s="54"/>
      <c r="G67" s="54"/>
      <c r="H67" s="54"/>
      <c r="I67" s="54"/>
      <c r="J67" s="54"/>
      <c r="K67" s="54"/>
      <c r="L67" s="54"/>
    </row>
    <row r="68" spans="1:10" ht="12.75">
      <c r="A68" s="50"/>
      <c r="B68" s="50"/>
      <c r="C68" s="52"/>
      <c r="D68" s="52"/>
      <c r="E68" s="52"/>
      <c r="F68" s="54"/>
      <c r="G68" s="54"/>
      <c r="H68" s="54"/>
      <c r="I68" s="54"/>
      <c r="J68" s="54"/>
    </row>
    <row r="69" spans="1:10" ht="12.75">
      <c r="A69" s="50"/>
      <c r="B69" s="50"/>
      <c r="C69" s="52"/>
      <c r="D69" s="52"/>
      <c r="E69" s="52"/>
      <c r="F69" s="54"/>
      <c r="G69" s="54"/>
      <c r="H69" s="54"/>
      <c r="I69" s="54"/>
      <c r="J69" s="54"/>
    </row>
    <row r="70" spans="1:10" ht="12.75">
      <c r="A70" s="50"/>
      <c r="B70" s="50"/>
      <c r="C70" s="52"/>
      <c r="D70" s="52"/>
      <c r="E70" s="52"/>
      <c r="F70" s="54"/>
      <c r="G70" s="54"/>
      <c r="H70" s="54"/>
      <c r="I70" s="54"/>
      <c r="J70" s="54"/>
    </row>
    <row r="71" spans="1:12" s="58" customFormat="1" ht="12.75">
      <c r="A71" s="47"/>
      <c r="B71" s="47"/>
      <c r="C71" s="57"/>
      <c r="D71" s="57"/>
      <c r="E71" s="57"/>
      <c r="F71" s="54"/>
      <c r="G71" s="54"/>
      <c r="H71" s="54"/>
      <c r="I71" s="54"/>
      <c r="J71" s="54"/>
      <c r="K71" s="54"/>
      <c r="L71" s="54"/>
    </row>
    <row r="72" spans="1:5" s="59" customFormat="1" ht="12.75">
      <c r="A72" s="50"/>
      <c r="B72" s="50"/>
      <c r="C72" s="55"/>
      <c r="D72" s="55"/>
      <c r="E72" s="55"/>
    </row>
    <row r="73" spans="1:12" s="58" customFormat="1" ht="12.75">
      <c r="A73" s="47"/>
      <c r="B73" s="50"/>
      <c r="C73" s="55"/>
      <c r="D73" s="55"/>
      <c r="E73" s="55"/>
      <c r="F73" s="54"/>
      <c r="G73" s="54"/>
      <c r="H73" s="54"/>
      <c r="I73" s="54"/>
      <c r="J73" s="54"/>
      <c r="K73" s="54"/>
      <c r="L73" s="54"/>
    </row>
    <row r="74" spans="1:12" s="49" customFormat="1" ht="12.75">
      <c r="A74" s="47"/>
      <c r="B74" s="47"/>
      <c r="C74" s="48"/>
      <c r="D74" s="48"/>
      <c r="E74" s="48"/>
      <c r="F74" s="54"/>
      <c r="G74" s="54"/>
      <c r="H74" s="54"/>
      <c r="I74" s="54"/>
      <c r="J74" s="54"/>
      <c r="K74" s="54"/>
      <c r="L74" s="54"/>
    </row>
    <row r="75" spans="1:10" ht="12.75">
      <c r="A75" s="56"/>
      <c r="B75" s="50"/>
      <c r="C75" s="52"/>
      <c r="D75" s="52"/>
      <c r="E75" s="52"/>
      <c r="F75" s="54"/>
      <c r="G75" s="54"/>
      <c r="H75" s="54"/>
      <c r="I75" s="54"/>
      <c r="J75" s="54"/>
    </row>
    <row r="76" spans="1:11" ht="36.75" customHeight="1">
      <c r="A76" s="56"/>
      <c r="B76" s="50"/>
      <c r="C76" s="52"/>
      <c r="D76" s="52"/>
      <c r="E76" s="52"/>
      <c r="F76" s="61"/>
      <c r="G76" s="61"/>
      <c r="H76" s="61"/>
      <c r="I76" s="61"/>
      <c r="J76" s="61"/>
      <c r="K76" s="62"/>
    </row>
    <row r="77" spans="1:5" ht="12.75">
      <c r="A77" s="56"/>
      <c r="B77" s="50"/>
      <c r="C77" s="52"/>
      <c r="D77" s="52"/>
      <c r="E77" s="52"/>
    </row>
    <row r="78" spans="1:5" ht="12.75">
      <c r="A78" s="56"/>
      <c r="B78" s="50"/>
      <c r="C78" s="52"/>
      <c r="D78" s="52"/>
      <c r="E78" s="52"/>
    </row>
    <row r="79" spans="1:5" ht="12.75">
      <c r="A79" s="56"/>
      <c r="B79" s="50"/>
      <c r="C79" s="52"/>
      <c r="D79" s="52"/>
      <c r="E79" s="52"/>
    </row>
    <row r="80" spans="1:5" ht="12.75">
      <c r="A80" s="56"/>
      <c r="B80" s="50"/>
      <c r="C80" s="52"/>
      <c r="D80" s="52"/>
      <c r="E80" s="52"/>
    </row>
    <row r="81" spans="1:5" ht="12.75">
      <c r="A81" s="56"/>
      <c r="B81" s="50"/>
      <c r="C81" s="52"/>
      <c r="D81" s="52"/>
      <c r="E81" s="52"/>
    </row>
    <row r="82" spans="1:5" ht="12.75">
      <c r="A82" s="56"/>
      <c r="B82" s="50"/>
      <c r="C82" s="52"/>
      <c r="D82" s="52"/>
      <c r="E82" s="52"/>
    </row>
    <row r="83" spans="1:5" ht="12.75">
      <c r="A83" s="56"/>
      <c r="B83" s="50"/>
      <c r="C83" s="52"/>
      <c r="D83" s="52"/>
      <c r="E83" s="52"/>
    </row>
    <row r="84" spans="1:5" ht="12.75">
      <c r="A84" s="56"/>
      <c r="B84" s="50"/>
      <c r="C84" s="52"/>
      <c r="D84" s="52"/>
      <c r="E84" s="52"/>
    </row>
    <row r="85" spans="1:5" ht="12.75">
      <c r="A85" s="56"/>
      <c r="B85" s="50"/>
      <c r="C85" s="52"/>
      <c r="D85" s="52"/>
      <c r="E85" s="52"/>
    </row>
    <row r="86" spans="1:5" ht="12.75">
      <c r="A86" s="56"/>
      <c r="B86" s="50"/>
      <c r="C86" s="52"/>
      <c r="D86" s="52"/>
      <c r="E86" s="52"/>
    </row>
    <row r="87" spans="1:5" ht="12.75">
      <c r="A87" s="56"/>
      <c r="B87" s="50"/>
      <c r="C87" s="52"/>
      <c r="D87" s="52"/>
      <c r="E87" s="52"/>
    </row>
    <row r="88" spans="1:5" ht="12.75">
      <c r="A88" s="56"/>
      <c r="B88" s="50"/>
      <c r="C88" s="52"/>
      <c r="D88" s="52"/>
      <c r="E88" s="52"/>
    </row>
    <row r="89" spans="1:5" ht="12.75">
      <c r="A89" s="56"/>
      <c r="B89" s="50"/>
      <c r="C89" s="52"/>
      <c r="D89" s="52"/>
      <c r="E89" s="52"/>
    </row>
    <row r="90" spans="1:5" ht="12.75">
      <c r="A90" s="56"/>
      <c r="B90" s="50"/>
      <c r="C90" s="52"/>
      <c r="D90" s="52"/>
      <c r="E90" s="52"/>
    </row>
    <row r="91" spans="1:5" ht="12.75">
      <c r="A91" s="56"/>
      <c r="B91" s="50"/>
      <c r="C91" s="52"/>
      <c r="D91" s="52"/>
      <c r="E91" s="52"/>
    </row>
    <row r="92" spans="1:5" ht="12.75">
      <c r="A92" s="56"/>
      <c r="B92" s="50"/>
      <c r="C92" s="52"/>
      <c r="D92" s="52"/>
      <c r="E92" s="52"/>
    </row>
    <row r="93" spans="1:5" ht="12.75">
      <c r="A93" s="56"/>
      <c r="B93" s="50"/>
      <c r="C93" s="52"/>
      <c r="D93" s="52"/>
      <c r="E93" s="52"/>
    </row>
    <row r="94" spans="1:5" ht="12.75">
      <c r="A94" s="56"/>
      <c r="B94" s="50"/>
      <c r="C94" s="52"/>
      <c r="D94" s="52"/>
      <c r="E94" s="52"/>
    </row>
    <row r="95" spans="1:5" ht="12.75">
      <c r="A95" s="56"/>
      <c r="B95" s="50"/>
      <c r="C95" s="52"/>
      <c r="D95" s="52"/>
      <c r="E95" s="52"/>
    </row>
    <row r="96" spans="1:5" ht="12.75">
      <c r="A96" s="56"/>
      <c r="B96" s="50"/>
      <c r="C96" s="52"/>
      <c r="D96" s="52"/>
      <c r="E96" s="52"/>
    </row>
    <row r="97" spans="1:5" ht="12.75">
      <c r="A97" s="56"/>
      <c r="B97" s="50"/>
      <c r="C97" s="52"/>
      <c r="D97" s="52"/>
      <c r="E97" s="52"/>
    </row>
    <row r="98" spans="1:5" ht="12.75">
      <c r="A98" s="56"/>
      <c r="B98" s="50"/>
      <c r="C98" s="52"/>
      <c r="D98" s="52"/>
      <c r="E98" s="52"/>
    </row>
    <row r="99" spans="1:5" ht="12.75">
      <c r="A99" s="56"/>
      <c r="B99" s="50"/>
      <c r="C99" s="52"/>
      <c r="D99" s="52"/>
      <c r="E99" s="52"/>
    </row>
    <row r="100" spans="1:5" ht="12.75">
      <c r="A100" s="56"/>
      <c r="B100" s="50"/>
      <c r="C100" s="52"/>
      <c r="D100" s="52"/>
      <c r="E100" s="52"/>
    </row>
    <row r="101" spans="1:5" ht="12.75">
      <c r="A101" s="56"/>
      <c r="B101" s="50"/>
      <c r="C101" s="52"/>
      <c r="D101" s="52"/>
      <c r="E101" s="52"/>
    </row>
    <row r="102" spans="1:5" ht="12.75">
      <c r="A102" s="56"/>
      <c r="B102" s="50"/>
      <c r="C102" s="52"/>
      <c r="D102" s="52"/>
      <c r="E102" s="52"/>
    </row>
    <row r="103" spans="1:5" ht="12.75">
      <c r="A103" s="56"/>
      <c r="B103" s="50"/>
      <c r="C103" s="52"/>
      <c r="D103" s="52"/>
      <c r="E103" s="52"/>
    </row>
    <row r="104" spans="1:5" ht="12.75">
      <c r="A104" s="56"/>
      <c r="B104" s="50"/>
      <c r="C104" s="52"/>
      <c r="D104" s="52"/>
      <c r="E104" s="52"/>
    </row>
    <row r="105" spans="1:5" ht="12.75">
      <c r="A105" s="56"/>
      <c r="B105" s="50"/>
      <c r="C105" s="52"/>
      <c r="D105" s="52"/>
      <c r="E105" s="52"/>
    </row>
    <row r="106" spans="1:5" ht="12.75">
      <c r="A106" s="56"/>
      <c r="B106" s="50"/>
      <c r="C106" s="52"/>
      <c r="D106" s="52"/>
      <c r="E106" s="52"/>
    </row>
    <row r="107" spans="1:5" ht="12.75">
      <c r="A107" s="56"/>
      <c r="B107" s="50"/>
      <c r="C107" s="52"/>
      <c r="D107" s="52"/>
      <c r="E107" s="52"/>
    </row>
    <row r="108" spans="1:5" ht="12.75">
      <c r="A108" s="56"/>
      <c r="B108" s="50"/>
      <c r="C108" s="52"/>
      <c r="D108" s="52"/>
      <c r="E108" s="52"/>
    </row>
    <row r="109" spans="1:5" ht="12.75">
      <c r="A109" s="56"/>
      <c r="B109" s="50"/>
      <c r="C109" s="52"/>
      <c r="D109" s="52"/>
      <c r="E109" s="52"/>
    </row>
    <row r="110" spans="1:5" ht="12.75">
      <c r="A110" s="56"/>
      <c r="B110" s="50"/>
      <c r="C110" s="52"/>
      <c r="D110" s="52"/>
      <c r="E110" s="52"/>
    </row>
    <row r="111" spans="1:5" ht="12.75">
      <c r="A111" s="56"/>
      <c r="B111" s="50"/>
      <c r="C111" s="52"/>
      <c r="D111" s="52"/>
      <c r="E111" s="52"/>
    </row>
    <row r="112" spans="1:5" ht="12.75">
      <c r="A112" s="56"/>
      <c r="B112" s="50"/>
      <c r="C112" s="52"/>
      <c r="D112" s="52"/>
      <c r="E112" s="52"/>
    </row>
    <row r="113" spans="1:5" ht="12.75">
      <c r="A113" s="56"/>
      <c r="B113" s="50"/>
      <c r="C113" s="52"/>
      <c r="D113" s="52"/>
      <c r="E113" s="52"/>
    </row>
    <row r="114" spans="1:5" ht="12.75">
      <c r="A114" s="56"/>
      <c r="B114" s="50"/>
      <c r="C114" s="52"/>
      <c r="D114" s="52"/>
      <c r="E114" s="52"/>
    </row>
    <row r="115" spans="1:5" ht="12.75">
      <c r="A115" s="56"/>
      <c r="B115" s="50"/>
      <c r="C115" s="52"/>
      <c r="D115" s="52"/>
      <c r="E115" s="52"/>
    </row>
    <row r="116" spans="2:5" ht="12.75">
      <c r="B116" s="64"/>
      <c r="C116" s="65"/>
      <c r="D116" s="65"/>
      <c r="E116" s="65"/>
    </row>
    <row r="117" spans="2:5" ht="12.75">
      <c r="B117" s="64"/>
      <c r="C117" s="65"/>
      <c r="D117" s="65"/>
      <c r="E117" s="65"/>
    </row>
    <row r="118" spans="2:5" ht="12.75">
      <c r="B118" s="64"/>
      <c r="C118" s="65"/>
      <c r="D118" s="65"/>
      <c r="E118" s="65"/>
    </row>
    <row r="119" spans="2:5" ht="12.75">
      <c r="B119" s="64"/>
      <c r="C119" s="65"/>
      <c r="D119" s="65"/>
      <c r="E119" s="65"/>
    </row>
    <row r="120" spans="2:5" ht="12.75">
      <c r="B120" s="64"/>
      <c r="C120" s="65"/>
      <c r="D120" s="65"/>
      <c r="E120" s="65"/>
    </row>
    <row r="121" spans="2:5" ht="12.75">
      <c r="B121" s="64"/>
      <c r="C121" s="65"/>
      <c r="D121" s="65"/>
      <c r="E121" s="65"/>
    </row>
    <row r="122" spans="2:5" ht="12.75">
      <c r="B122" s="64"/>
      <c r="C122" s="65"/>
      <c r="D122" s="65"/>
      <c r="E122" s="65"/>
    </row>
    <row r="123" spans="2:5" ht="12.75">
      <c r="B123" s="64"/>
      <c r="C123" s="65"/>
      <c r="D123" s="65"/>
      <c r="E123" s="65"/>
    </row>
    <row r="124" spans="2:5" ht="12.75">
      <c r="B124" s="64"/>
      <c r="C124" s="65"/>
      <c r="D124" s="65"/>
      <c r="E124" s="65"/>
    </row>
    <row r="125" spans="2:5" ht="12.75">
      <c r="B125" s="64"/>
      <c r="C125" s="65"/>
      <c r="D125" s="65"/>
      <c r="E125" s="65"/>
    </row>
    <row r="126" spans="2:5" ht="12.75">
      <c r="B126" s="64"/>
      <c r="C126" s="65"/>
      <c r="D126" s="65"/>
      <c r="E126" s="65"/>
    </row>
    <row r="127" spans="2:5" ht="12.75">
      <c r="B127" s="64"/>
      <c r="C127" s="65"/>
      <c r="D127" s="65"/>
      <c r="E127" s="65"/>
    </row>
    <row r="128" spans="2:5" ht="12.75">
      <c r="B128" s="64"/>
      <c r="C128" s="65"/>
      <c r="D128" s="65"/>
      <c r="E128" s="65"/>
    </row>
    <row r="129" spans="2:5" ht="12.75">
      <c r="B129" s="64"/>
      <c r="C129" s="65"/>
      <c r="D129" s="65"/>
      <c r="E129" s="65"/>
    </row>
    <row r="130" spans="2:5" ht="12.75">
      <c r="B130" s="64"/>
      <c r="C130" s="65"/>
      <c r="D130" s="65"/>
      <c r="E130" s="65"/>
    </row>
    <row r="131" spans="2:5" ht="12.75">
      <c r="B131" s="64"/>
      <c r="C131" s="65"/>
      <c r="D131" s="65"/>
      <c r="E131" s="65"/>
    </row>
    <row r="132" spans="2:5" ht="12.75">
      <c r="B132" s="64"/>
      <c r="C132" s="65"/>
      <c r="D132" s="65"/>
      <c r="E132" s="65"/>
    </row>
    <row r="133" spans="2:5" ht="12.75">
      <c r="B133" s="64"/>
      <c r="C133" s="65"/>
      <c r="D133" s="65"/>
      <c r="E133" s="65"/>
    </row>
    <row r="134" spans="2:5" ht="12.75">
      <c r="B134" s="64"/>
      <c r="C134" s="65"/>
      <c r="D134" s="65"/>
      <c r="E134" s="65"/>
    </row>
    <row r="135" spans="2:5" ht="12.75">
      <c r="B135" s="64"/>
      <c r="C135" s="65"/>
      <c r="D135" s="65"/>
      <c r="E135" s="65"/>
    </row>
    <row r="136" spans="2:5" ht="12.75">
      <c r="B136" s="64"/>
      <c r="C136" s="65"/>
      <c r="D136" s="65"/>
      <c r="E136" s="65"/>
    </row>
    <row r="137" spans="2:5" ht="12.75">
      <c r="B137" s="64"/>
      <c r="C137" s="65"/>
      <c r="D137" s="65"/>
      <c r="E137" s="65"/>
    </row>
    <row r="138" spans="2:5" ht="12.75">
      <c r="B138" s="64"/>
      <c r="C138" s="65"/>
      <c r="D138" s="65"/>
      <c r="E138" s="65"/>
    </row>
    <row r="139" spans="2:5" ht="12.75">
      <c r="B139" s="64"/>
      <c r="C139" s="65"/>
      <c r="D139" s="65"/>
      <c r="E139" s="65"/>
    </row>
    <row r="140" spans="2:5" ht="12.75">
      <c r="B140" s="64"/>
      <c r="C140" s="65"/>
      <c r="D140" s="65"/>
      <c r="E140" s="65"/>
    </row>
    <row r="141" spans="2:5" ht="12.75">
      <c r="B141" s="64"/>
      <c r="C141" s="65"/>
      <c r="D141" s="65"/>
      <c r="E141" s="65"/>
    </row>
    <row r="142" spans="2:5" ht="12.75">
      <c r="B142" s="64"/>
      <c r="C142" s="65"/>
      <c r="D142" s="65"/>
      <c r="E142" s="65"/>
    </row>
    <row r="143" spans="2:5" ht="12.75">
      <c r="B143" s="64"/>
      <c r="C143" s="65"/>
      <c r="D143" s="65"/>
      <c r="E143" s="65"/>
    </row>
    <row r="144" spans="2:5" ht="12.75">
      <c r="B144" s="64"/>
      <c r="C144" s="65"/>
      <c r="D144" s="65"/>
      <c r="E144" s="65"/>
    </row>
    <row r="145" spans="2:5" ht="12.75">
      <c r="B145" s="64"/>
      <c r="C145" s="65"/>
      <c r="D145" s="65"/>
      <c r="E145" s="65"/>
    </row>
    <row r="146" spans="2:5" ht="12.75">
      <c r="B146" s="64"/>
      <c r="C146" s="65"/>
      <c r="D146" s="65"/>
      <c r="E146" s="65"/>
    </row>
    <row r="147" spans="2:5" ht="12.75">
      <c r="B147" s="64"/>
      <c r="C147" s="65"/>
      <c r="D147" s="65"/>
      <c r="E147" s="65"/>
    </row>
    <row r="148" spans="2:5" ht="12.75">
      <c r="B148" s="64"/>
      <c r="C148" s="65"/>
      <c r="D148" s="65"/>
      <c r="E148" s="65"/>
    </row>
    <row r="149" spans="2:5" ht="12.75">
      <c r="B149" s="64"/>
      <c r="C149" s="65"/>
      <c r="D149" s="65"/>
      <c r="E149" s="65"/>
    </row>
    <row r="150" spans="2:5" ht="12.75">
      <c r="B150" s="64"/>
      <c r="C150" s="65"/>
      <c r="D150" s="65"/>
      <c r="E150" s="65"/>
    </row>
    <row r="151" spans="2:5" ht="12.75">
      <c r="B151" s="64"/>
      <c r="C151" s="65"/>
      <c r="D151" s="65"/>
      <c r="E151" s="65"/>
    </row>
    <row r="152" spans="2:5" ht="12.75">
      <c r="B152" s="64"/>
      <c r="C152" s="65"/>
      <c r="D152" s="65"/>
      <c r="E152" s="65"/>
    </row>
    <row r="153" spans="2:5" ht="12.75">
      <c r="B153" s="64"/>
      <c r="C153" s="65"/>
      <c r="D153" s="65"/>
      <c r="E153" s="65"/>
    </row>
    <row r="154" spans="2:5" ht="12.75">
      <c r="B154" s="64"/>
      <c r="C154" s="65"/>
      <c r="D154" s="65"/>
      <c r="E154" s="65"/>
    </row>
    <row r="155" spans="2:5" ht="12.75">
      <c r="B155" s="64"/>
      <c r="C155" s="65"/>
      <c r="D155" s="65"/>
      <c r="E155" s="65"/>
    </row>
    <row r="156" spans="2:5" ht="12.75">
      <c r="B156" s="64"/>
      <c r="C156" s="65"/>
      <c r="D156" s="65"/>
      <c r="E156" s="65"/>
    </row>
    <row r="157" spans="2:5" ht="12.75">
      <c r="B157" s="64"/>
      <c r="C157" s="65"/>
      <c r="D157" s="65"/>
      <c r="E157" s="65"/>
    </row>
    <row r="158" spans="2:5" ht="12.75">
      <c r="B158" s="64"/>
      <c r="C158" s="65"/>
      <c r="D158" s="65"/>
      <c r="E158" s="65"/>
    </row>
    <row r="159" spans="2:5" ht="12.75">
      <c r="B159" s="64"/>
      <c r="C159" s="65"/>
      <c r="D159" s="65"/>
      <c r="E159" s="65"/>
    </row>
    <row r="160" spans="2:5" ht="12.75">
      <c r="B160" s="64"/>
      <c r="C160" s="65"/>
      <c r="D160" s="65"/>
      <c r="E160" s="65"/>
    </row>
    <row r="161" spans="2:5" ht="12.75">
      <c r="B161" s="64"/>
      <c r="C161" s="65"/>
      <c r="D161" s="65"/>
      <c r="E161" s="65"/>
    </row>
    <row r="162" spans="2:5" ht="12.75">
      <c r="B162" s="64"/>
      <c r="C162" s="65"/>
      <c r="D162" s="65"/>
      <c r="E162" s="65"/>
    </row>
    <row r="163" spans="2:5" ht="12.75">
      <c r="B163" s="64"/>
      <c r="C163" s="65"/>
      <c r="D163" s="65"/>
      <c r="E163" s="65"/>
    </row>
    <row r="164" spans="2:5" ht="12.75">
      <c r="B164" s="64"/>
      <c r="C164" s="65"/>
      <c r="D164" s="65"/>
      <c r="E164" s="65"/>
    </row>
    <row r="165" spans="2:5" ht="12.75">
      <c r="B165" s="64"/>
      <c r="C165" s="65"/>
      <c r="D165" s="65"/>
      <c r="E165" s="65"/>
    </row>
    <row r="166" spans="2:5" ht="12.75">
      <c r="B166" s="64"/>
      <c r="C166" s="65"/>
      <c r="D166" s="65"/>
      <c r="E166" s="65"/>
    </row>
    <row r="167" spans="2:5" ht="12.75">
      <c r="B167" s="64"/>
      <c r="C167" s="65"/>
      <c r="D167" s="65"/>
      <c r="E167" s="65"/>
    </row>
    <row r="168" spans="2:5" ht="12.75">
      <c r="B168" s="64"/>
      <c r="C168" s="65"/>
      <c r="D168" s="65"/>
      <c r="E168" s="65"/>
    </row>
    <row r="169" spans="2:5" ht="12.75">
      <c r="B169" s="64"/>
      <c r="C169" s="65"/>
      <c r="D169" s="65"/>
      <c r="E169" s="65"/>
    </row>
    <row r="170" spans="2:5" ht="12.75">
      <c r="B170" s="64"/>
      <c r="C170" s="65"/>
      <c r="D170" s="65"/>
      <c r="E170" s="65"/>
    </row>
    <row r="171" spans="2:5" ht="12.75">
      <c r="B171" s="64"/>
      <c r="C171" s="65"/>
      <c r="D171" s="65"/>
      <c r="E171" s="65"/>
    </row>
    <row r="172" spans="2:5" ht="12.75">
      <c r="B172" s="64"/>
      <c r="C172" s="65"/>
      <c r="D172" s="65"/>
      <c r="E172" s="65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</sheetData>
  <sheetProtection/>
  <mergeCells count="7">
    <mergeCell ref="A6:F6"/>
    <mergeCell ref="A7:F7"/>
    <mergeCell ref="A8:F8"/>
    <mergeCell ref="C2:F2"/>
    <mergeCell ref="C3:F3"/>
    <mergeCell ref="B4:F4"/>
    <mergeCell ref="A5:F5"/>
  </mergeCells>
  <printOptions/>
  <pageMargins left="0.7480314960629921" right="0.3937007874015748" top="0.4330708661417323" bottom="0.4330708661417323" header="0.1968503937007874" footer="0.1968503937007874"/>
  <pageSetup fitToHeight="7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9.625" style="16" customWidth="1"/>
    <col min="2" max="3" width="6.25390625" style="16" hidden="1" customWidth="1"/>
    <col min="4" max="4" width="25.625" style="16" customWidth="1"/>
    <col min="5" max="5" width="13.375" style="16" hidden="1" customWidth="1"/>
    <col min="6" max="6" width="12.625" style="16" hidden="1" customWidth="1"/>
    <col min="7" max="7" width="8.25390625" style="16" hidden="1" customWidth="1"/>
    <col min="8" max="8" width="10.25390625" style="16" hidden="1" customWidth="1"/>
    <col min="9" max="9" width="9.25390625" style="16" hidden="1" customWidth="1"/>
    <col min="10" max="10" width="14.25390625" style="16" customWidth="1"/>
    <col min="11" max="11" width="13.125" style="16" hidden="1" customWidth="1"/>
    <col min="12" max="12" width="11.875" style="16" hidden="1" customWidth="1"/>
    <col min="13" max="13" width="10.875" style="16" hidden="1" customWidth="1"/>
    <col min="14" max="14" width="11.375" style="16" hidden="1" customWidth="1"/>
    <col min="15" max="15" width="10.25390625" style="16" hidden="1" customWidth="1"/>
    <col min="16" max="16" width="9.375" style="16" hidden="1" customWidth="1"/>
    <col min="17" max="17" width="10.00390625" style="16" hidden="1" customWidth="1"/>
    <col min="18" max="18" width="14.875" style="16" customWidth="1"/>
    <col min="19" max="19" width="9.875" style="16" hidden="1" customWidth="1"/>
    <col min="20" max="20" width="13.125" style="16" customWidth="1"/>
    <col min="21" max="16384" width="9.125" style="16" customWidth="1"/>
  </cols>
  <sheetData>
    <row r="1" spans="10:20" ht="15.75">
      <c r="J1" s="104"/>
      <c r="K1" s="104"/>
      <c r="L1" s="104"/>
      <c r="M1" s="104"/>
      <c r="N1" s="104"/>
      <c r="O1" s="104"/>
      <c r="P1" s="104"/>
      <c r="Q1" s="104"/>
      <c r="R1" s="238" t="s">
        <v>159</v>
      </c>
      <c r="S1" s="238"/>
      <c r="T1" s="238"/>
    </row>
    <row r="2" spans="10:20" ht="15.75">
      <c r="J2" s="238" t="s">
        <v>202</v>
      </c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0:20" ht="15.75">
      <c r="J3" s="238" t="s">
        <v>161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0:20" ht="15.75">
      <c r="J4" s="104"/>
      <c r="K4" s="104"/>
      <c r="L4" s="104"/>
      <c r="M4" s="104"/>
      <c r="N4" s="104"/>
      <c r="O4" s="104"/>
      <c r="P4" s="104"/>
      <c r="Q4" s="104"/>
      <c r="R4" s="238" t="s">
        <v>319</v>
      </c>
      <c r="S4" s="238"/>
      <c r="T4" s="238"/>
    </row>
    <row r="6" spans="1:20" ht="18.75">
      <c r="A6" s="249" t="s">
        <v>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</row>
    <row r="7" spans="1:20" ht="18.75">
      <c r="A7" s="249" t="s">
        <v>209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ht="39" customHeight="1">
      <c r="A8" s="251" t="s">
        <v>320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</row>
    <row r="9" spans="1:20" ht="15">
      <c r="A9" s="6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>
      <c r="A10" s="70"/>
      <c r="B10" s="71"/>
      <c r="C10" s="69"/>
      <c r="D10" s="7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68"/>
      <c r="P10" s="68"/>
      <c r="Q10" s="68"/>
      <c r="R10" s="68"/>
      <c r="S10" s="68"/>
      <c r="T10" s="110" t="s">
        <v>160</v>
      </c>
    </row>
    <row r="11" spans="1:20" s="120" customFormat="1" ht="26.25" customHeight="1">
      <c r="A11" s="239" t="s">
        <v>56</v>
      </c>
      <c r="B11" s="241" t="s">
        <v>47</v>
      </c>
      <c r="C11" s="36"/>
      <c r="D11" s="243" t="s">
        <v>298</v>
      </c>
      <c r="E11" s="244"/>
      <c r="F11" s="245"/>
      <c r="G11" s="245"/>
      <c r="H11" s="245"/>
      <c r="I11" s="245"/>
      <c r="J11" s="245"/>
      <c r="K11" s="245"/>
      <c r="L11" s="245"/>
      <c r="M11" s="246"/>
      <c r="N11" s="247"/>
      <c r="O11" s="247"/>
      <c r="P11" s="247"/>
      <c r="Q11" s="247"/>
      <c r="R11" s="247"/>
      <c r="S11" s="247"/>
      <c r="T11" s="248"/>
    </row>
    <row r="12" spans="1:20" s="120" customFormat="1" ht="50.25" customHeight="1">
      <c r="A12" s="240"/>
      <c r="B12" s="242"/>
      <c r="C12" s="38"/>
      <c r="D12" s="242"/>
      <c r="E12" s="39" t="s">
        <v>72</v>
      </c>
      <c r="F12" s="40" t="s">
        <v>71</v>
      </c>
      <c r="G12" s="40" t="s">
        <v>48</v>
      </c>
      <c r="H12" s="40" t="s">
        <v>69</v>
      </c>
      <c r="I12" s="40" t="s">
        <v>68</v>
      </c>
      <c r="J12" s="40" t="s">
        <v>46</v>
      </c>
      <c r="K12" s="40" t="s">
        <v>66</v>
      </c>
      <c r="L12" s="40" t="s">
        <v>51</v>
      </c>
      <c r="M12" s="39" t="s">
        <v>72</v>
      </c>
      <c r="N12" s="40" t="s">
        <v>71</v>
      </c>
      <c r="O12" s="40" t="s">
        <v>48</v>
      </c>
      <c r="P12" s="40" t="s">
        <v>69</v>
      </c>
      <c r="Q12" s="40" t="s">
        <v>68</v>
      </c>
      <c r="R12" s="40" t="s">
        <v>63</v>
      </c>
      <c r="S12" s="40" t="s">
        <v>66</v>
      </c>
      <c r="T12" s="40" t="s">
        <v>44</v>
      </c>
    </row>
    <row r="13" spans="1:20" s="120" customFormat="1" ht="12.75">
      <c r="A13" s="10">
        <v>1</v>
      </c>
      <c r="B13" s="11">
        <v>2</v>
      </c>
      <c r="C13" s="11"/>
      <c r="D13" s="29">
        <v>2</v>
      </c>
      <c r="E13" s="18">
        <v>4</v>
      </c>
      <c r="F13" s="20" t="s">
        <v>54</v>
      </c>
      <c r="G13" s="20" t="s">
        <v>57</v>
      </c>
      <c r="H13" s="20" t="s">
        <v>58</v>
      </c>
      <c r="I13" s="20" t="s">
        <v>59</v>
      </c>
      <c r="J13" s="20">
        <v>3</v>
      </c>
      <c r="K13" s="20" t="s">
        <v>49</v>
      </c>
      <c r="L13" s="21" t="s">
        <v>50</v>
      </c>
      <c r="M13" s="21" t="s">
        <v>64</v>
      </c>
      <c r="N13" s="22" t="s">
        <v>65</v>
      </c>
      <c r="O13" s="23">
        <v>14</v>
      </c>
      <c r="P13" s="23">
        <v>15</v>
      </c>
      <c r="Q13" s="23">
        <v>16</v>
      </c>
      <c r="R13" s="23">
        <v>4</v>
      </c>
      <c r="S13" s="23">
        <v>18</v>
      </c>
      <c r="T13" s="23">
        <v>5</v>
      </c>
    </row>
    <row r="14" spans="1:20" s="120" customFormat="1" ht="38.25">
      <c r="A14" s="41" t="s">
        <v>31</v>
      </c>
      <c r="B14" s="32">
        <v>520</v>
      </c>
      <c r="C14" s="32" t="s">
        <v>32</v>
      </c>
      <c r="D14" s="33" t="s">
        <v>32</v>
      </c>
      <c r="E14" s="34">
        <v>347187.29</v>
      </c>
      <c r="F14" s="35">
        <v>347187.29</v>
      </c>
      <c r="G14" s="35"/>
      <c r="H14" s="35"/>
      <c r="I14" s="35"/>
      <c r="J14" s="35"/>
      <c r="K14" s="35">
        <v>347187.29</v>
      </c>
      <c r="L14" s="35"/>
      <c r="M14" s="35"/>
      <c r="N14" s="35"/>
      <c r="O14" s="35"/>
      <c r="P14" s="35"/>
      <c r="Q14" s="35"/>
      <c r="R14" s="35">
        <v>0</v>
      </c>
      <c r="S14" s="35"/>
      <c r="T14" s="35"/>
    </row>
    <row r="15" spans="1:21" s="120" customFormat="1" ht="38.25">
      <c r="A15" s="41" t="s">
        <v>299</v>
      </c>
      <c r="B15" s="32">
        <v>700</v>
      </c>
      <c r="C15" s="32" t="s">
        <v>33</v>
      </c>
      <c r="D15" s="33" t="str">
        <f>IF(OR(LEFT(C15,5)="000 9",LEFT(C15,5)="000 5"),"X",C15)</f>
        <v>000 01 05 00 00 00 0000 000</v>
      </c>
      <c r="E15" s="34">
        <v>393044510.3</v>
      </c>
      <c r="F15" s="35">
        <v>393044510.3</v>
      </c>
      <c r="G15" s="35"/>
      <c r="H15" s="35"/>
      <c r="I15" s="35"/>
      <c r="J15" s="35">
        <f>J17+J18</f>
        <v>15815327.200000003</v>
      </c>
      <c r="K15" s="35">
        <v>206300.3</v>
      </c>
      <c r="L15" s="35"/>
      <c r="M15" s="35">
        <v>86271889.83</v>
      </c>
      <c r="N15" s="35">
        <v>86271889.83</v>
      </c>
      <c r="O15" s="35"/>
      <c r="P15" s="35"/>
      <c r="Q15" s="35"/>
      <c r="R15" s="35">
        <f>R16+R18</f>
        <v>7936688.640000001</v>
      </c>
      <c r="S15" s="35">
        <v>-728849.01</v>
      </c>
      <c r="T15" s="35"/>
      <c r="U15" s="121"/>
    </row>
    <row r="16" spans="1:20" s="120" customFormat="1" ht="25.5">
      <c r="A16" s="41" t="s">
        <v>34</v>
      </c>
      <c r="B16" s="32">
        <v>710</v>
      </c>
      <c r="C16" s="32" t="s">
        <v>35</v>
      </c>
      <c r="D16" s="33" t="str">
        <f>IF(OR(LEFT(C16,5)="000 9",LEFT(C16,5)="000 5"),"X",C16)</f>
        <v>000 01 05 02 00 00 0000 500</v>
      </c>
      <c r="E16" s="34">
        <v>-160595329.29</v>
      </c>
      <c r="F16" s="35">
        <v>-160595329.29</v>
      </c>
      <c r="G16" s="35"/>
      <c r="H16" s="35"/>
      <c r="I16" s="35"/>
      <c r="J16" s="35">
        <f>J17</f>
        <v>-93154456.84</v>
      </c>
      <c r="K16" s="35">
        <v>-120536095.29</v>
      </c>
      <c r="L16" s="35"/>
      <c r="M16" s="35">
        <v>-30856990.67</v>
      </c>
      <c r="N16" s="35">
        <v>-30856990.67</v>
      </c>
      <c r="O16" s="35"/>
      <c r="P16" s="35"/>
      <c r="Q16" s="35"/>
      <c r="R16" s="35">
        <f>R17</f>
        <v>-40276088.73</v>
      </c>
      <c r="S16" s="35">
        <v>-23885529.38</v>
      </c>
      <c r="T16" s="35">
        <f>R16/J16*100</f>
        <v>43.23581511422185</v>
      </c>
    </row>
    <row r="17" spans="1:20" s="120" customFormat="1" ht="38.25">
      <c r="A17" s="41" t="s">
        <v>300</v>
      </c>
      <c r="B17" s="32">
        <v>710</v>
      </c>
      <c r="C17" s="32" t="s">
        <v>36</v>
      </c>
      <c r="D17" s="33" t="s">
        <v>301</v>
      </c>
      <c r="E17" s="34">
        <v>-40163579.29</v>
      </c>
      <c r="F17" s="35">
        <v>-40163579.29</v>
      </c>
      <c r="G17" s="35"/>
      <c r="H17" s="35"/>
      <c r="I17" s="35"/>
      <c r="J17" s="35">
        <f>-Доходы!J28</f>
        <v>-93154456.84</v>
      </c>
      <c r="K17" s="35">
        <v>-120536095.29</v>
      </c>
      <c r="L17" s="35"/>
      <c r="M17" s="35">
        <v>-5066846.09</v>
      </c>
      <c r="N17" s="35">
        <v>-5066846.09</v>
      </c>
      <c r="O17" s="35"/>
      <c r="P17" s="35"/>
      <c r="Q17" s="35"/>
      <c r="R17" s="35">
        <f>-Доходы!R28</f>
        <v>-40276088.73</v>
      </c>
      <c r="S17" s="35">
        <v>-23885529.38</v>
      </c>
      <c r="T17" s="35">
        <f>R17/J17*100</f>
        <v>43.23581511422185</v>
      </c>
    </row>
    <row r="18" spans="1:20" s="120" customFormat="1" ht="25.5">
      <c r="A18" s="41" t="s">
        <v>37</v>
      </c>
      <c r="B18" s="32">
        <v>700</v>
      </c>
      <c r="C18" s="32" t="s">
        <v>38</v>
      </c>
      <c r="D18" s="33" t="str">
        <f>IF(OR(LEFT(C18,5)="000 9",LEFT(C18,5)="000 5"),"X",C18)</f>
        <v>000 01 05 00 00 00 0000 600</v>
      </c>
      <c r="E18" s="34">
        <v>553639839.59</v>
      </c>
      <c r="F18" s="35">
        <v>553639839.59</v>
      </c>
      <c r="G18" s="35"/>
      <c r="H18" s="35"/>
      <c r="I18" s="35"/>
      <c r="J18" s="35">
        <f>расходы!D41</f>
        <v>108969784.04</v>
      </c>
      <c r="K18" s="35">
        <v>120742395.59</v>
      </c>
      <c r="L18" s="35"/>
      <c r="M18" s="35">
        <v>117128880.5</v>
      </c>
      <c r="N18" s="35">
        <v>117128880.5</v>
      </c>
      <c r="O18" s="35"/>
      <c r="P18" s="35"/>
      <c r="Q18" s="35"/>
      <c r="R18" s="35">
        <f>расходы!E41</f>
        <v>48212777.37</v>
      </c>
      <c r="S18" s="35">
        <v>23156680.37</v>
      </c>
      <c r="T18" s="35">
        <f>R18/J18*100</f>
        <v>44.24417079903758</v>
      </c>
    </row>
    <row r="19" spans="1:20" s="120" customFormat="1" ht="38.25">
      <c r="A19" s="41" t="s">
        <v>302</v>
      </c>
      <c r="B19" s="32">
        <v>720</v>
      </c>
      <c r="C19" s="32" t="s">
        <v>39</v>
      </c>
      <c r="D19" s="33" t="s">
        <v>303</v>
      </c>
      <c r="E19" s="34">
        <v>119410605.59</v>
      </c>
      <c r="F19" s="35">
        <v>119410605.59</v>
      </c>
      <c r="G19" s="35"/>
      <c r="H19" s="35"/>
      <c r="I19" s="35"/>
      <c r="J19" s="35">
        <f>J18</f>
        <v>108969784.04</v>
      </c>
      <c r="K19" s="35">
        <v>120742395.59</v>
      </c>
      <c r="L19" s="35"/>
      <c r="M19" s="35">
        <v>23156680.37</v>
      </c>
      <c r="N19" s="35">
        <v>23156680.37</v>
      </c>
      <c r="O19" s="35"/>
      <c r="P19" s="35"/>
      <c r="Q19" s="35"/>
      <c r="R19" s="35">
        <f>R18</f>
        <v>48212777.37</v>
      </c>
      <c r="S19" s="35">
        <v>23156680.37</v>
      </c>
      <c r="T19" s="35">
        <f>R19/J19*100</f>
        <v>44.24417079903758</v>
      </c>
    </row>
    <row r="20" spans="1:20" s="120" customFormat="1" ht="12.75">
      <c r="A20" s="12"/>
      <c r="B20" s="15"/>
      <c r="C20" s="15"/>
      <c r="D20" s="30"/>
      <c r="E20" s="19"/>
      <c r="F20" s="19"/>
      <c r="G20" s="19"/>
      <c r="H20" s="19"/>
      <c r="I20" s="19"/>
      <c r="J20" s="19"/>
      <c r="K20" s="19"/>
      <c r="L20" s="19"/>
      <c r="M20" s="19"/>
      <c r="N20" s="17"/>
      <c r="O20" s="17"/>
      <c r="P20" s="17"/>
      <c r="Q20" s="17"/>
      <c r="R20" s="17"/>
      <c r="S20" s="17"/>
      <c r="T20" s="17"/>
    </row>
    <row r="21" spans="1:20" s="120" customFormat="1" ht="12.75">
      <c r="A21" s="13"/>
      <c r="B21" s="7"/>
      <c r="C21" s="7"/>
      <c r="D21" s="8"/>
      <c r="F21" s="9"/>
      <c r="G21" s="9"/>
      <c r="H21" s="9"/>
      <c r="I21" s="9"/>
      <c r="J21" s="9"/>
      <c r="K21" s="9"/>
      <c r="L21" s="9"/>
      <c r="M21" s="9"/>
      <c r="N21" s="9"/>
      <c r="O21" s="9"/>
      <c r="P21"/>
      <c r="Q21"/>
      <c r="R21" s="60"/>
      <c r="S21" s="60"/>
      <c r="T21" s="60"/>
    </row>
    <row r="22" spans="1:20" ht="12.75">
      <c r="A22" s="31"/>
      <c r="B22" s="236"/>
      <c r="C22" s="236"/>
      <c r="D22" s="237"/>
      <c r="E22" s="24"/>
      <c r="F22" s="25"/>
      <c r="G22" s="6"/>
      <c r="H22" s="6"/>
      <c r="I22" s="6"/>
      <c r="J22" s="6"/>
      <c r="K22" s="6"/>
      <c r="L22" s="6"/>
      <c r="M22" s="5"/>
      <c r="N22" s="5"/>
      <c r="O22"/>
      <c r="P22"/>
      <c r="Q22"/>
      <c r="R22"/>
      <c r="S22"/>
      <c r="T22"/>
    </row>
    <row r="23" spans="1:20" ht="12.75">
      <c r="A23" s="3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60"/>
      <c r="Q23" s="60"/>
      <c r="R23"/>
      <c r="S23"/>
      <c r="T23"/>
    </row>
    <row r="24" spans="1:20" ht="12.75">
      <c r="A24" s="31"/>
      <c r="B24" s="236"/>
      <c r="C24" s="236"/>
      <c r="D24" s="237"/>
      <c r="E24" s="26"/>
      <c r="F24" s="27"/>
      <c r="G24" s="1"/>
      <c r="H24" s="1"/>
      <c r="I24" s="1"/>
      <c r="J24" s="1"/>
      <c r="K24" s="1"/>
      <c r="L24" s="1"/>
      <c r="M24" s="1"/>
      <c r="N24" s="1"/>
      <c r="O24"/>
      <c r="P24" s="60"/>
      <c r="Q24" s="60"/>
      <c r="R24"/>
      <c r="S24"/>
      <c r="T24"/>
    </row>
    <row r="25" spans="1:20" ht="12.75">
      <c r="A25" s="3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60"/>
      <c r="Q25" s="60"/>
      <c r="R25"/>
      <c r="S25"/>
      <c r="T25"/>
    </row>
  </sheetData>
  <sheetProtection/>
  <mergeCells count="14">
    <mergeCell ref="R4:T4"/>
    <mergeCell ref="A6:T6"/>
    <mergeCell ref="R1:T1"/>
    <mergeCell ref="B22:D22"/>
    <mergeCell ref="B24:D24"/>
    <mergeCell ref="J2:T2"/>
    <mergeCell ref="A11:A12"/>
    <mergeCell ref="B11:B12"/>
    <mergeCell ref="D11:D12"/>
    <mergeCell ref="E11:L11"/>
    <mergeCell ref="M11:T11"/>
    <mergeCell ref="A7:T7"/>
    <mergeCell ref="A8:T8"/>
    <mergeCell ref="J3:T3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2023-10-10T02:39:19Z</cp:lastPrinted>
  <dcterms:created xsi:type="dcterms:W3CDTF">1999-06-18T11:49:53Z</dcterms:created>
  <dcterms:modified xsi:type="dcterms:W3CDTF">2023-10-10T02:39:40Z</dcterms:modified>
  <cp:category/>
  <cp:version/>
  <cp:contentType/>
  <cp:contentStatus/>
</cp:coreProperties>
</file>